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altl\OneDrive\Documents\Project Mgmt\Earned Schedule\ES Website\Updates\Calculator\"/>
    </mc:Choice>
  </mc:AlternateContent>
  <xr:revisionPtr revIDLastSave="0" documentId="13_ncr:1_{8FF4EA22-0236-41EC-B117-85B828AA016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pecial Case Instructions" sheetId="249" r:id="rId1"/>
    <sheet name="Data Entry" sheetId="256" r:id="rId2"/>
    <sheet name="Data Conv" sheetId="251" state="hidden" r:id="rId3"/>
    <sheet name="EScalc" sheetId="240" state="hidden" r:id="rId4"/>
    <sheet name="EScalc Special" sheetId="243" r:id="rId5"/>
    <sheet name="Special Forecast" sheetId="244" r:id="rId6"/>
    <sheet name="Special Indicators" sheetId="253" r:id="rId7"/>
    <sheet name="Normalized Measures" sheetId="265" r:id="rId8"/>
    <sheet name="Longest Path ES(L)" sheetId="264" r:id="rId9"/>
    <sheet name="#1 Early Finish - 3 wk stop" sheetId="257" r:id="rId10"/>
    <sheet name="#2 Late Finish - 4 wk plan stop" sheetId="258" r:id="rId11"/>
    <sheet name="#3 Late Finish - work thru stop" sheetId="260" r:id="rId12"/>
    <sheet name="#4 Late Finish - mix stop-plan" sheetId="261" r:id="rId13"/>
    <sheet name="Case #5 Late Finish - linear" sheetId="263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3" i="265" l="1"/>
  <c r="E34" i="265"/>
  <c r="E35" i="265"/>
  <c r="E36" i="265"/>
  <c r="E37" i="265"/>
  <c r="E38" i="265"/>
  <c r="E39" i="265"/>
  <c r="E40" i="265"/>
  <c r="E41" i="265"/>
  <c r="E42" i="265"/>
  <c r="E43" i="265"/>
  <c r="E44" i="265"/>
  <c r="E45" i="265"/>
  <c r="E46" i="265"/>
  <c r="E47" i="265"/>
  <c r="E48" i="265"/>
  <c r="E49" i="265"/>
  <c r="E50" i="265"/>
  <c r="E51" i="265"/>
  <c r="E52" i="265"/>
  <c r="E53" i="265"/>
  <c r="E54" i="265"/>
  <c r="E55" i="265"/>
  <c r="E56" i="265"/>
  <c r="E57" i="265"/>
  <c r="E58" i="265"/>
  <c r="E59" i="265"/>
  <c r="E60" i="265"/>
  <c r="E61" i="265"/>
  <c r="E62" i="265"/>
  <c r="E63" i="265"/>
  <c r="E64" i="265"/>
  <c r="E65" i="265"/>
  <c r="E66" i="265"/>
  <c r="E67" i="265"/>
  <c r="E68" i="265"/>
  <c r="E69" i="265"/>
  <c r="E70" i="265"/>
  <c r="E71" i="265"/>
  <c r="E72" i="265"/>
  <c r="E73" i="265"/>
  <c r="E74" i="265"/>
  <c r="E75" i="265"/>
  <c r="E76" i="265"/>
  <c r="E77" i="265"/>
  <c r="E78" i="265"/>
  <c r="E79" i="265"/>
  <c r="E80" i="265"/>
  <c r="E81" i="265"/>
  <c r="E82" i="265"/>
  <c r="E83" i="265"/>
  <c r="E84" i="265"/>
  <c r="E85" i="265"/>
  <c r="E86" i="265"/>
  <c r="E87" i="265"/>
  <c r="E88" i="265"/>
  <c r="E89" i="265"/>
  <c r="E90" i="265"/>
  <c r="E91" i="265"/>
  <c r="E92" i="265"/>
  <c r="E93" i="265"/>
  <c r="E94" i="265"/>
  <c r="E95" i="265"/>
  <c r="E96" i="265"/>
  <c r="E97" i="265"/>
  <c r="E98" i="265"/>
  <c r="E99" i="265"/>
  <c r="E100" i="265"/>
  <c r="E101" i="265"/>
  <c r="E102" i="265"/>
  <c r="E103" i="265"/>
  <c r="E104" i="265"/>
  <c r="E105" i="265"/>
  <c r="E106" i="265"/>
  <c r="E107" i="265"/>
  <c r="E108" i="265"/>
  <c r="E109" i="265"/>
  <c r="E110" i="265"/>
  <c r="E111" i="265"/>
  <c r="E112" i="265"/>
  <c r="E113" i="265"/>
  <c r="E114" i="265"/>
  <c r="E115" i="265"/>
  <c r="E116" i="265"/>
  <c r="E117" i="265"/>
  <c r="E118" i="265"/>
  <c r="E119" i="265"/>
  <c r="E120" i="265"/>
  <c r="E121" i="265"/>
  <c r="E122" i="265"/>
  <c r="E123" i="265"/>
  <c r="E124" i="265"/>
  <c r="E125" i="265"/>
  <c r="E126" i="265"/>
  <c r="E127" i="265"/>
  <c r="E128" i="265"/>
  <c r="E129" i="265"/>
  <c r="E130" i="265"/>
  <c r="E131" i="265"/>
  <c r="E132" i="265"/>
  <c r="E133" i="265"/>
  <c r="E134" i="265"/>
  <c r="E135" i="265"/>
  <c r="E136" i="265"/>
  <c r="E137" i="265"/>
  <c r="E138" i="265"/>
  <c r="E139" i="265"/>
  <c r="E140" i="265"/>
  <c r="E141" i="265"/>
  <c r="E142" i="265"/>
  <c r="E143" i="265"/>
  <c r="E144" i="265"/>
  <c r="E145" i="265"/>
  <c r="E146" i="265"/>
  <c r="E147" i="265"/>
  <c r="E148" i="265"/>
  <c r="E149" i="265"/>
  <c r="E150" i="265"/>
  <c r="E151" i="265"/>
  <c r="E152" i="265"/>
  <c r="E153" i="265"/>
  <c r="E154" i="265"/>
  <c r="E155" i="265"/>
  <c r="E156" i="265"/>
  <c r="E157" i="265"/>
  <c r="E158" i="265"/>
  <c r="E159" i="265"/>
  <c r="E160" i="265"/>
  <c r="E161" i="265"/>
  <c r="E162" i="265"/>
  <c r="E163" i="265"/>
  <c r="E164" i="265"/>
  <c r="E165" i="265"/>
  <c r="E166" i="265"/>
  <c r="E167" i="265"/>
  <c r="E168" i="265"/>
  <c r="E169" i="265"/>
  <c r="E170" i="265"/>
  <c r="E171" i="265"/>
  <c r="E172" i="265"/>
  <c r="E173" i="265"/>
  <c r="E174" i="265"/>
  <c r="E175" i="265"/>
  <c r="E176" i="265"/>
  <c r="E177" i="265"/>
  <c r="E178" i="265"/>
  <c r="E179" i="265"/>
  <c r="E180" i="265"/>
  <c r="E181" i="265"/>
  <c r="E182" i="265"/>
  <c r="E183" i="265"/>
  <c r="E184" i="265"/>
  <c r="E185" i="265"/>
  <c r="E186" i="265"/>
  <c r="E187" i="265"/>
  <c r="E188" i="265"/>
  <c r="E189" i="265"/>
  <c r="E190" i="265"/>
  <c r="E191" i="265"/>
  <c r="E192" i="265"/>
  <c r="E193" i="265"/>
  <c r="E194" i="265"/>
  <c r="E195" i="265"/>
  <c r="E196" i="265"/>
  <c r="E197" i="265"/>
  <c r="E198" i="265"/>
  <c r="E199" i="265"/>
  <c r="E200" i="265"/>
  <c r="E201" i="265"/>
  <c r="E202" i="265"/>
  <c r="N62" i="265"/>
  <c r="O62" i="265" s="1"/>
  <c r="N68" i="265"/>
  <c r="O68" i="265" s="1"/>
  <c r="N74" i="265"/>
  <c r="O74" i="265" s="1"/>
  <c r="N98" i="265"/>
  <c r="O98" i="265" s="1"/>
  <c r="N146" i="265"/>
  <c r="O146" i="265" s="1"/>
  <c r="F1" i="265"/>
  <c r="B1" i="265"/>
  <c r="C1" i="265"/>
  <c r="C33" i="265"/>
  <c r="N33" i="265" s="1"/>
  <c r="O33" i="265" s="1"/>
  <c r="C34" i="265"/>
  <c r="N34" i="265" s="1"/>
  <c r="O34" i="265" s="1"/>
  <c r="C35" i="265"/>
  <c r="N35" i="265" s="1"/>
  <c r="O35" i="265" s="1"/>
  <c r="C36" i="265"/>
  <c r="N36" i="265" s="1"/>
  <c r="O36" i="265" s="1"/>
  <c r="C37" i="265"/>
  <c r="N37" i="265" s="1"/>
  <c r="O37" i="265" s="1"/>
  <c r="C38" i="265"/>
  <c r="N38" i="265" s="1"/>
  <c r="O38" i="265" s="1"/>
  <c r="C39" i="265"/>
  <c r="N39" i="265" s="1"/>
  <c r="O39" i="265" s="1"/>
  <c r="C40" i="265"/>
  <c r="N40" i="265" s="1"/>
  <c r="O40" i="265" s="1"/>
  <c r="C41" i="265"/>
  <c r="N41" i="265" s="1"/>
  <c r="O41" i="265" s="1"/>
  <c r="C42" i="265"/>
  <c r="N42" i="265" s="1"/>
  <c r="O42" i="265" s="1"/>
  <c r="C43" i="265"/>
  <c r="N43" i="265" s="1"/>
  <c r="O43" i="265" s="1"/>
  <c r="C44" i="265"/>
  <c r="N44" i="265" s="1"/>
  <c r="O44" i="265" s="1"/>
  <c r="C45" i="265"/>
  <c r="N45" i="265" s="1"/>
  <c r="O45" i="265" s="1"/>
  <c r="C46" i="265"/>
  <c r="N46" i="265" s="1"/>
  <c r="O46" i="265" s="1"/>
  <c r="C47" i="265"/>
  <c r="N47" i="265" s="1"/>
  <c r="O47" i="265" s="1"/>
  <c r="C48" i="265"/>
  <c r="N48" i="265" s="1"/>
  <c r="O48" i="265" s="1"/>
  <c r="C49" i="265"/>
  <c r="N49" i="265" s="1"/>
  <c r="O49" i="265" s="1"/>
  <c r="C50" i="265"/>
  <c r="N50" i="265" s="1"/>
  <c r="O50" i="265" s="1"/>
  <c r="C51" i="265"/>
  <c r="N51" i="265" s="1"/>
  <c r="O51" i="265" s="1"/>
  <c r="C52" i="265"/>
  <c r="N52" i="265" s="1"/>
  <c r="O52" i="265" s="1"/>
  <c r="C53" i="265"/>
  <c r="N53" i="265" s="1"/>
  <c r="O53" i="265" s="1"/>
  <c r="C54" i="265"/>
  <c r="N54" i="265" s="1"/>
  <c r="O54" i="265" s="1"/>
  <c r="C55" i="265"/>
  <c r="N55" i="265" s="1"/>
  <c r="O55" i="265" s="1"/>
  <c r="C56" i="265"/>
  <c r="N56" i="265" s="1"/>
  <c r="O56" i="265" s="1"/>
  <c r="C57" i="265"/>
  <c r="N57" i="265" s="1"/>
  <c r="O57" i="265" s="1"/>
  <c r="C58" i="265"/>
  <c r="N58" i="265" s="1"/>
  <c r="O58" i="265" s="1"/>
  <c r="C59" i="265"/>
  <c r="N59" i="265" s="1"/>
  <c r="O59" i="265" s="1"/>
  <c r="C60" i="265"/>
  <c r="N60" i="265" s="1"/>
  <c r="O60" i="265" s="1"/>
  <c r="C61" i="265"/>
  <c r="N61" i="265" s="1"/>
  <c r="O61" i="265" s="1"/>
  <c r="C62" i="265"/>
  <c r="C63" i="265"/>
  <c r="N63" i="265" s="1"/>
  <c r="O63" i="265" s="1"/>
  <c r="C64" i="265"/>
  <c r="N64" i="265" s="1"/>
  <c r="O64" i="265" s="1"/>
  <c r="C65" i="265"/>
  <c r="N65" i="265" s="1"/>
  <c r="O65" i="265" s="1"/>
  <c r="C66" i="265"/>
  <c r="N66" i="265" s="1"/>
  <c r="O66" i="265" s="1"/>
  <c r="C67" i="265"/>
  <c r="N67" i="265" s="1"/>
  <c r="O67" i="265" s="1"/>
  <c r="C68" i="265"/>
  <c r="C69" i="265"/>
  <c r="N69" i="265" s="1"/>
  <c r="O69" i="265" s="1"/>
  <c r="C70" i="265"/>
  <c r="N70" i="265" s="1"/>
  <c r="O70" i="265" s="1"/>
  <c r="C71" i="265"/>
  <c r="N71" i="265" s="1"/>
  <c r="O71" i="265" s="1"/>
  <c r="C72" i="265"/>
  <c r="N72" i="265" s="1"/>
  <c r="O72" i="265" s="1"/>
  <c r="C73" i="265"/>
  <c r="N73" i="265" s="1"/>
  <c r="O73" i="265" s="1"/>
  <c r="C74" i="265"/>
  <c r="C75" i="265"/>
  <c r="N75" i="265" s="1"/>
  <c r="O75" i="265" s="1"/>
  <c r="C76" i="265"/>
  <c r="N76" i="265" s="1"/>
  <c r="O76" i="265" s="1"/>
  <c r="C77" i="265"/>
  <c r="N77" i="265" s="1"/>
  <c r="O77" i="265" s="1"/>
  <c r="C78" i="265"/>
  <c r="N78" i="265" s="1"/>
  <c r="O78" i="265" s="1"/>
  <c r="C79" i="265"/>
  <c r="N79" i="265" s="1"/>
  <c r="O79" i="265" s="1"/>
  <c r="C80" i="265"/>
  <c r="N80" i="265" s="1"/>
  <c r="O80" i="265" s="1"/>
  <c r="C81" i="265"/>
  <c r="N81" i="265" s="1"/>
  <c r="O81" i="265" s="1"/>
  <c r="C82" i="265"/>
  <c r="N82" i="265" s="1"/>
  <c r="O82" i="265" s="1"/>
  <c r="C83" i="265"/>
  <c r="N83" i="265" s="1"/>
  <c r="O83" i="265" s="1"/>
  <c r="C84" i="265"/>
  <c r="N84" i="265" s="1"/>
  <c r="O84" i="265" s="1"/>
  <c r="C85" i="265"/>
  <c r="N85" i="265" s="1"/>
  <c r="O85" i="265" s="1"/>
  <c r="C86" i="265"/>
  <c r="N86" i="265" s="1"/>
  <c r="O86" i="265" s="1"/>
  <c r="C87" i="265"/>
  <c r="N87" i="265" s="1"/>
  <c r="O87" i="265" s="1"/>
  <c r="C88" i="265"/>
  <c r="N88" i="265" s="1"/>
  <c r="O88" i="265" s="1"/>
  <c r="C89" i="265"/>
  <c r="N89" i="265" s="1"/>
  <c r="O89" i="265" s="1"/>
  <c r="C90" i="265"/>
  <c r="N90" i="265" s="1"/>
  <c r="O90" i="265" s="1"/>
  <c r="C91" i="265"/>
  <c r="N91" i="265" s="1"/>
  <c r="O91" i="265" s="1"/>
  <c r="C92" i="265"/>
  <c r="N92" i="265" s="1"/>
  <c r="O92" i="265" s="1"/>
  <c r="C93" i="265"/>
  <c r="N93" i="265" s="1"/>
  <c r="O93" i="265" s="1"/>
  <c r="C94" i="265"/>
  <c r="N94" i="265" s="1"/>
  <c r="O94" i="265" s="1"/>
  <c r="C95" i="265"/>
  <c r="N95" i="265" s="1"/>
  <c r="O95" i="265" s="1"/>
  <c r="C96" i="265"/>
  <c r="N96" i="265" s="1"/>
  <c r="O96" i="265" s="1"/>
  <c r="C97" i="265"/>
  <c r="N97" i="265" s="1"/>
  <c r="O97" i="265" s="1"/>
  <c r="C98" i="265"/>
  <c r="C99" i="265"/>
  <c r="N99" i="265" s="1"/>
  <c r="O99" i="265" s="1"/>
  <c r="C100" i="265"/>
  <c r="N100" i="265" s="1"/>
  <c r="O100" i="265" s="1"/>
  <c r="C101" i="265"/>
  <c r="N101" i="265" s="1"/>
  <c r="O101" i="265" s="1"/>
  <c r="C102" i="265"/>
  <c r="N102" i="265" s="1"/>
  <c r="O102" i="265" s="1"/>
  <c r="C103" i="265"/>
  <c r="N103" i="265" s="1"/>
  <c r="O103" i="265" s="1"/>
  <c r="C104" i="265"/>
  <c r="N104" i="265" s="1"/>
  <c r="O104" i="265" s="1"/>
  <c r="C105" i="265"/>
  <c r="N105" i="265" s="1"/>
  <c r="O105" i="265" s="1"/>
  <c r="C106" i="265"/>
  <c r="N106" i="265" s="1"/>
  <c r="O106" i="265" s="1"/>
  <c r="C107" i="265"/>
  <c r="N107" i="265" s="1"/>
  <c r="O107" i="265" s="1"/>
  <c r="C108" i="265"/>
  <c r="N108" i="265" s="1"/>
  <c r="O108" i="265" s="1"/>
  <c r="C109" i="265"/>
  <c r="N109" i="265" s="1"/>
  <c r="O109" i="265" s="1"/>
  <c r="C110" i="265"/>
  <c r="N110" i="265" s="1"/>
  <c r="O110" i="265" s="1"/>
  <c r="C111" i="265"/>
  <c r="N111" i="265" s="1"/>
  <c r="O111" i="265" s="1"/>
  <c r="C112" i="265"/>
  <c r="N112" i="265" s="1"/>
  <c r="O112" i="265" s="1"/>
  <c r="C113" i="265"/>
  <c r="N113" i="265" s="1"/>
  <c r="O113" i="265" s="1"/>
  <c r="C114" i="265"/>
  <c r="N114" i="265" s="1"/>
  <c r="O114" i="265" s="1"/>
  <c r="C115" i="265"/>
  <c r="N115" i="265" s="1"/>
  <c r="O115" i="265" s="1"/>
  <c r="C116" i="265"/>
  <c r="N116" i="265" s="1"/>
  <c r="O116" i="265" s="1"/>
  <c r="C117" i="265"/>
  <c r="N117" i="265" s="1"/>
  <c r="O117" i="265" s="1"/>
  <c r="C118" i="265"/>
  <c r="N118" i="265" s="1"/>
  <c r="O118" i="265" s="1"/>
  <c r="C119" i="265"/>
  <c r="N119" i="265" s="1"/>
  <c r="O119" i="265" s="1"/>
  <c r="C120" i="265"/>
  <c r="N120" i="265" s="1"/>
  <c r="O120" i="265" s="1"/>
  <c r="C121" i="265"/>
  <c r="N121" i="265" s="1"/>
  <c r="O121" i="265" s="1"/>
  <c r="C122" i="265"/>
  <c r="N122" i="265" s="1"/>
  <c r="O122" i="265" s="1"/>
  <c r="C123" i="265"/>
  <c r="N123" i="265" s="1"/>
  <c r="O123" i="265" s="1"/>
  <c r="C124" i="265"/>
  <c r="N124" i="265" s="1"/>
  <c r="O124" i="265" s="1"/>
  <c r="C125" i="265"/>
  <c r="N125" i="265" s="1"/>
  <c r="O125" i="265" s="1"/>
  <c r="C126" i="265"/>
  <c r="N126" i="265" s="1"/>
  <c r="O126" i="265" s="1"/>
  <c r="C127" i="265"/>
  <c r="N127" i="265" s="1"/>
  <c r="O127" i="265" s="1"/>
  <c r="C128" i="265"/>
  <c r="N128" i="265" s="1"/>
  <c r="O128" i="265" s="1"/>
  <c r="C129" i="265"/>
  <c r="N129" i="265" s="1"/>
  <c r="O129" i="265" s="1"/>
  <c r="C130" i="265"/>
  <c r="N130" i="265" s="1"/>
  <c r="O130" i="265" s="1"/>
  <c r="C131" i="265"/>
  <c r="N131" i="265" s="1"/>
  <c r="O131" i="265" s="1"/>
  <c r="C132" i="265"/>
  <c r="N132" i="265" s="1"/>
  <c r="O132" i="265" s="1"/>
  <c r="C133" i="265"/>
  <c r="N133" i="265" s="1"/>
  <c r="O133" i="265" s="1"/>
  <c r="C134" i="265"/>
  <c r="N134" i="265" s="1"/>
  <c r="O134" i="265" s="1"/>
  <c r="C135" i="265"/>
  <c r="N135" i="265" s="1"/>
  <c r="O135" i="265" s="1"/>
  <c r="C136" i="265"/>
  <c r="N136" i="265" s="1"/>
  <c r="O136" i="265" s="1"/>
  <c r="C137" i="265"/>
  <c r="N137" i="265" s="1"/>
  <c r="O137" i="265" s="1"/>
  <c r="C138" i="265"/>
  <c r="N138" i="265" s="1"/>
  <c r="O138" i="265" s="1"/>
  <c r="C139" i="265"/>
  <c r="N139" i="265" s="1"/>
  <c r="O139" i="265" s="1"/>
  <c r="C140" i="265"/>
  <c r="N140" i="265" s="1"/>
  <c r="O140" i="265" s="1"/>
  <c r="C141" i="265"/>
  <c r="N141" i="265" s="1"/>
  <c r="O141" i="265" s="1"/>
  <c r="C142" i="265"/>
  <c r="N142" i="265" s="1"/>
  <c r="O142" i="265" s="1"/>
  <c r="C143" i="265"/>
  <c r="N143" i="265" s="1"/>
  <c r="O143" i="265" s="1"/>
  <c r="C144" i="265"/>
  <c r="N144" i="265" s="1"/>
  <c r="O144" i="265" s="1"/>
  <c r="C145" i="265"/>
  <c r="N145" i="265" s="1"/>
  <c r="O145" i="265" s="1"/>
  <c r="C146" i="265"/>
  <c r="C147" i="265"/>
  <c r="N147" i="265" s="1"/>
  <c r="O147" i="265" s="1"/>
  <c r="C148" i="265"/>
  <c r="N148" i="265" s="1"/>
  <c r="O148" i="265" s="1"/>
  <c r="C149" i="265"/>
  <c r="N149" i="265" s="1"/>
  <c r="O149" i="265" s="1"/>
  <c r="C150" i="265"/>
  <c r="N150" i="265" s="1"/>
  <c r="O150" i="265" s="1"/>
  <c r="C151" i="265"/>
  <c r="N151" i="265" s="1"/>
  <c r="O151" i="265" s="1"/>
  <c r="C152" i="265"/>
  <c r="N152" i="265" s="1"/>
  <c r="O152" i="265" s="1"/>
  <c r="C153" i="265"/>
  <c r="N153" i="265" s="1"/>
  <c r="O153" i="265" s="1"/>
  <c r="C154" i="265"/>
  <c r="N154" i="265" s="1"/>
  <c r="O154" i="265" s="1"/>
  <c r="C155" i="265"/>
  <c r="N155" i="265" s="1"/>
  <c r="O155" i="265" s="1"/>
  <c r="C156" i="265"/>
  <c r="N156" i="265" s="1"/>
  <c r="O156" i="265" s="1"/>
  <c r="C157" i="265"/>
  <c r="N157" i="265" s="1"/>
  <c r="O157" i="265" s="1"/>
  <c r="C158" i="265"/>
  <c r="N158" i="265" s="1"/>
  <c r="O158" i="265" s="1"/>
  <c r="C159" i="265"/>
  <c r="N159" i="265" s="1"/>
  <c r="O159" i="265" s="1"/>
  <c r="C160" i="265"/>
  <c r="N160" i="265" s="1"/>
  <c r="O160" i="265" s="1"/>
  <c r="C161" i="265"/>
  <c r="N161" i="265" s="1"/>
  <c r="O161" i="265" s="1"/>
  <c r="C162" i="265"/>
  <c r="N162" i="265" s="1"/>
  <c r="O162" i="265" s="1"/>
  <c r="C163" i="265"/>
  <c r="N163" i="265" s="1"/>
  <c r="O163" i="265" s="1"/>
  <c r="C164" i="265"/>
  <c r="N164" i="265" s="1"/>
  <c r="O164" i="265" s="1"/>
  <c r="C165" i="265"/>
  <c r="N165" i="265" s="1"/>
  <c r="O165" i="265" s="1"/>
  <c r="C166" i="265"/>
  <c r="N166" i="265" s="1"/>
  <c r="O166" i="265" s="1"/>
  <c r="C167" i="265"/>
  <c r="N167" i="265" s="1"/>
  <c r="O167" i="265" s="1"/>
  <c r="C168" i="265"/>
  <c r="N168" i="265" s="1"/>
  <c r="O168" i="265" s="1"/>
  <c r="C169" i="265"/>
  <c r="N169" i="265" s="1"/>
  <c r="O169" i="265" s="1"/>
  <c r="C170" i="265"/>
  <c r="N170" i="265" s="1"/>
  <c r="O170" i="265" s="1"/>
  <c r="C171" i="265"/>
  <c r="N171" i="265" s="1"/>
  <c r="O171" i="265" s="1"/>
  <c r="C172" i="265"/>
  <c r="N172" i="265" s="1"/>
  <c r="O172" i="265" s="1"/>
  <c r="C173" i="265"/>
  <c r="N173" i="265" s="1"/>
  <c r="O173" i="265" s="1"/>
  <c r="C174" i="265"/>
  <c r="N174" i="265" s="1"/>
  <c r="O174" i="265" s="1"/>
  <c r="C175" i="265"/>
  <c r="N175" i="265" s="1"/>
  <c r="O175" i="265" s="1"/>
  <c r="C176" i="265"/>
  <c r="N176" i="265" s="1"/>
  <c r="O176" i="265" s="1"/>
  <c r="C177" i="265"/>
  <c r="N177" i="265" s="1"/>
  <c r="O177" i="265" s="1"/>
  <c r="C178" i="265"/>
  <c r="N178" i="265" s="1"/>
  <c r="O178" i="265" s="1"/>
  <c r="C179" i="265"/>
  <c r="N179" i="265" s="1"/>
  <c r="O179" i="265" s="1"/>
  <c r="C180" i="265"/>
  <c r="N180" i="265" s="1"/>
  <c r="O180" i="265" s="1"/>
  <c r="C181" i="265"/>
  <c r="N181" i="265" s="1"/>
  <c r="O181" i="265" s="1"/>
  <c r="C182" i="265"/>
  <c r="N182" i="265" s="1"/>
  <c r="O182" i="265" s="1"/>
  <c r="C183" i="265"/>
  <c r="N183" i="265" s="1"/>
  <c r="O183" i="265" s="1"/>
  <c r="C184" i="265"/>
  <c r="N184" i="265" s="1"/>
  <c r="O184" i="265" s="1"/>
  <c r="C185" i="265"/>
  <c r="N185" i="265" s="1"/>
  <c r="O185" i="265" s="1"/>
  <c r="C186" i="265"/>
  <c r="N186" i="265" s="1"/>
  <c r="O186" i="265" s="1"/>
  <c r="C187" i="265"/>
  <c r="N187" i="265" s="1"/>
  <c r="O187" i="265" s="1"/>
  <c r="C188" i="265"/>
  <c r="N188" i="265" s="1"/>
  <c r="O188" i="265" s="1"/>
  <c r="C189" i="265"/>
  <c r="N189" i="265" s="1"/>
  <c r="O189" i="265" s="1"/>
  <c r="C190" i="265"/>
  <c r="N190" i="265" s="1"/>
  <c r="O190" i="265" s="1"/>
  <c r="C191" i="265"/>
  <c r="N191" i="265" s="1"/>
  <c r="O191" i="265" s="1"/>
  <c r="C192" i="265"/>
  <c r="N192" i="265" s="1"/>
  <c r="O192" i="265" s="1"/>
  <c r="C193" i="265"/>
  <c r="N193" i="265" s="1"/>
  <c r="O193" i="265" s="1"/>
  <c r="C194" i="265"/>
  <c r="N194" i="265" s="1"/>
  <c r="O194" i="265" s="1"/>
  <c r="C195" i="265"/>
  <c r="N195" i="265" s="1"/>
  <c r="O195" i="265" s="1"/>
  <c r="C196" i="265"/>
  <c r="N196" i="265" s="1"/>
  <c r="O196" i="265" s="1"/>
  <c r="C197" i="265"/>
  <c r="N197" i="265" s="1"/>
  <c r="O197" i="265" s="1"/>
  <c r="C198" i="265"/>
  <c r="N198" i="265" s="1"/>
  <c r="O198" i="265" s="1"/>
  <c r="C199" i="265"/>
  <c r="N199" i="265" s="1"/>
  <c r="O199" i="265" s="1"/>
  <c r="C200" i="265"/>
  <c r="N200" i="265" s="1"/>
  <c r="O200" i="265" s="1"/>
  <c r="C201" i="265"/>
  <c r="N201" i="265" s="1"/>
  <c r="O201" i="265" s="1"/>
  <c r="C202" i="265"/>
  <c r="N202" i="265" s="1"/>
  <c r="P202" i="265" s="1"/>
  <c r="A1" i="265"/>
  <c r="I54" i="251"/>
  <c r="I66" i="251"/>
  <c r="I90" i="251"/>
  <c r="I114" i="251"/>
  <c r="I138" i="251"/>
  <c r="I162" i="251"/>
  <c r="I186" i="251"/>
  <c r="I202" i="251"/>
  <c r="J202" i="251"/>
  <c r="E56" i="251"/>
  <c r="B55" i="240" s="1"/>
  <c r="D58" i="251"/>
  <c r="A57" i="240" s="1"/>
  <c r="E62" i="251"/>
  <c r="B61" i="240" s="1"/>
  <c r="E80" i="251"/>
  <c r="B79" i="240" s="1"/>
  <c r="D82" i="251"/>
  <c r="A81" i="240" s="1"/>
  <c r="E86" i="251"/>
  <c r="B85" i="240" s="1"/>
  <c r="E104" i="251"/>
  <c r="B103" i="240" s="1"/>
  <c r="D106" i="251"/>
  <c r="A105" i="240" s="1"/>
  <c r="D110" i="251"/>
  <c r="A109" i="240" s="1"/>
  <c r="E116" i="251"/>
  <c r="B115" i="240" s="1"/>
  <c r="E122" i="251"/>
  <c r="B121" i="240" s="1"/>
  <c r="D124" i="251"/>
  <c r="A123" i="240" s="1"/>
  <c r="D128" i="251"/>
  <c r="A127" i="240" s="1"/>
  <c r="E134" i="251"/>
  <c r="B133" i="240" s="1"/>
  <c r="E140" i="251"/>
  <c r="B139" i="240" s="1"/>
  <c r="D142" i="251"/>
  <c r="A141" i="240" s="1"/>
  <c r="D146" i="251"/>
  <c r="A145" i="240" s="1"/>
  <c r="E152" i="251"/>
  <c r="B151" i="240" s="1"/>
  <c r="E158" i="251"/>
  <c r="B157" i="240" s="1"/>
  <c r="D160" i="251"/>
  <c r="A159" i="240" s="1"/>
  <c r="D164" i="251"/>
  <c r="A163" i="240" s="1"/>
  <c r="E170" i="251"/>
  <c r="B169" i="240" s="1"/>
  <c r="D178" i="251"/>
  <c r="A177" i="240" s="1"/>
  <c r="D182" i="251"/>
  <c r="A181" i="240" s="1"/>
  <c r="L181" i="240" s="1"/>
  <c r="E188" i="251"/>
  <c r="B187" i="240" s="1"/>
  <c r="D196" i="251"/>
  <c r="A195" i="240" s="1"/>
  <c r="E199" i="251"/>
  <c r="B198" i="240" s="1"/>
  <c r="D200" i="251"/>
  <c r="A199" i="240" s="1"/>
  <c r="E200" i="251"/>
  <c r="B199" i="240" s="1"/>
  <c r="D202" i="251"/>
  <c r="A201" i="240" s="1"/>
  <c r="A199" i="251"/>
  <c r="D199" i="251" s="1"/>
  <c r="A198" i="240" s="1"/>
  <c r="B199" i="251"/>
  <c r="A200" i="251"/>
  <c r="B200" i="251"/>
  <c r="A201" i="251"/>
  <c r="B201" i="251"/>
  <c r="A202" i="251"/>
  <c r="B202" i="251"/>
  <c r="E202" i="251" s="1"/>
  <c r="B201" i="240" s="1"/>
  <c r="A203" i="251"/>
  <c r="B203" i="251"/>
  <c r="E203" i="251" s="1"/>
  <c r="B202" i="240" s="1"/>
  <c r="A54" i="251"/>
  <c r="D54" i="251" s="1"/>
  <c r="A53" i="240" s="1"/>
  <c r="B54" i="251"/>
  <c r="L54" i="253" s="1"/>
  <c r="A55" i="251"/>
  <c r="B55" i="251"/>
  <c r="A56" i="251"/>
  <c r="D56" i="251" s="1"/>
  <c r="A55" i="240" s="1"/>
  <c r="B56" i="251"/>
  <c r="A57" i="251"/>
  <c r="B57" i="251"/>
  <c r="A58" i="251"/>
  <c r="B58" i="251"/>
  <c r="A59" i="251"/>
  <c r="B59" i="251"/>
  <c r="A60" i="251"/>
  <c r="B60" i="251"/>
  <c r="A61" i="251"/>
  <c r="B61" i="251"/>
  <c r="A62" i="251"/>
  <c r="D62" i="251" s="1"/>
  <c r="A61" i="240" s="1"/>
  <c r="B62" i="251"/>
  <c r="A63" i="251"/>
  <c r="B63" i="251"/>
  <c r="A64" i="251"/>
  <c r="D64" i="251" s="1"/>
  <c r="A63" i="240" s="1"/>
  <c r="B64" i="251"/>
  <c r="A65" i="251"/>
  <c r="B65" i="251"/>
  <c r="A66" i="251"/>
  <c r="B66" i="251"/>
  <c r="A67" i="251"/>
  <c r="B67" i="251"/>
  <c r="A68" i="251"/>
  <c r="D68" i="251" s="1"/>
  <c r="A67" i="240" s="1"/>
  <c r="B68" i="251"/>
  <c r="A69" i="251"/>
  <c r="B69" i="251"/>
  <c r="A70" i="251"/>
  <c r="I70" i="251" s="1"/>
  <c r="B70" i="251"/>
  <c r="A71" i="251"/>
  <c r="B71" i="251"/>
  <c r="A72" i="251"/>
  <c r="B72" i="251"/>
  <c r="A73" i="251"/>
  <c r="B73" i="251"/>
  <c r="A74" i="251"/>
  <c r="B74" i="251"/>
  <c r="A75" i="251"/>
  <c r="B75" i="251"/>
  <c r="A76" i="251"/>
  <c r="I76" i="251" s="1"/>
  <c r="B76" i="251"/>
  <c r="A77" i="251"/>
  <c r="B77" i="251"/>
  <c r="A78" i="251"/>
  <c r="B78" i="251"/>
  <c r="A79" i="251"/>
  <c r="B79" i="251"/>
  <c r="A80" i="251"/>
  <c r="D80" i="251" s="1"/>
  <c r="A79" i="240" s="1"/>
  <c r="B80" i="251"/>
  <c r="A81" i="251"/>
  <c r="B81" i="251"/>
  <c r="A82" i="251"/>
  <c r="B82" i="251"/>
  <c r="A83" i="251"/>
  <c r="B83" i="251"/>
  <c r="A84" i="251"/>
  <c r="B84" i="251"/>
  <c r="A85" i="251"/>
  <c r="B85" i="251"/>
  <c r="A86" i="251"/>
  <c r="D86" i="251" s="1"/>
  <c r="A85" i="240" s="1"/>
  <c r="B86" i="251"/>
  <c r="A87" i="251"/>
  <c r="B87" i="251"/>
  <c r="A88" i="251"/>
  <c r="D88" i="251" s="1"/>
  <c r="A87" i="240" s="1"/>
  <c r="B88" i="251"/>
  <c r="J88" i="251" s="1"/>
  <c r="A89" i="251"/>
  <c r="B89" i="251"/>
  <c r="A90" i="251"/>
  <c r="B90" i="251"/>
  <c r="A91" i="251"/>
  <c r="B91" i="251"/>
  <c r="A92" i="251"/>
  <c r="D92" i="251" s="1"/>
  <c r="A91" i="240" s="1"/>
  <c r="B92" i="251"/>
  <c r="A93" i="251"/>
  <c r="B93" i="251"/>
  <c r="A94" i="251"/>
  <c r="I94" i="251" s="1"/>
  <c r="B94" i="251"/>
  <c r="J94" i="251" s="1"/>
  <c r="A95" i="251"/>
  <c r="B95" i="251"/>
  <c r="A96" i="251"/>
  <c r="B96" i="251"/>
  <c r="A97" i="251"/>
  <c r="B97" i="251"/>
  <c r="A98" i="251"/>
  <c r="D98" i="251" s="1"/>
  <c r="A97" i="240" s="1"/>
  <c r="B98" i="251"/>
  <c r="A99" i="251"/>
  <c r="B99" i="251"/>
  <c r="A100" i="251"/>
  <c r="D100" i="251" s="1"/>
  <c r="A99" i="240" s="1"/>
  <c r="B100" i="251"/>
  <c r="A101" i="251"/>
  <c r="B101" i="251"/>
  <c r="A102" i="251"/>
  <c r="B102" i="251"/>
  <c r="A103" i="251"/>
  <c r="B103" i="251"/>
  <c r="A104" i="251"/>
  <c r="D104" i="251" s="1"/>
  <c r="A103" i="240" s="1"/>
  <c r="B104" i="251"/>
  <c r="A105" i="251"/>
  <c r="B105" i="251"/>
  <c r="A106" i="251"/>
  <c r="B106" i="251"/>
  <c r="J106" i="251" s="1"/>
  <c r="A107" i="251"/>
  <c r="B107" i="251"/>
  <c r="A108" i="251"/>
  <c r="B108" i="251"/>
  <c r="A109" i="251"/>
  <c r="B109" i="251"/>
  <c r="E109" i="251" s="1"/>
  <c r="B108" i="240" s="1"/>
  <c r="A110" i="251"/>
  <c r="B110" i="251"/>
  <c r="E110" i="251" s="1"/>
  <c r="B109" i="240" s="1"/>
  <c r="A111" i="251"/>
  <c r="B111" i="251"/>
  <c r="A112" i="251"/>
  <c r="I112" i="251" s="1"/>
  <c r="B112" i="251"/>
  <c r="A113" i="251"/>
  <c r="B113" i="251"/>
  <c r="A114" i="251"/>
  <c r="B114" i="251"/>
  <c r="A115" i="251"/>
  <c r="B115" i="251"/>
  <c r="A116" i="251"/>
  <c r="B116" i="251"/>
  <c r="A117" i="251"/>
  <c r="B117" i="251"/>
  <c r="A118" i="251"/>
  <c r="I118" i="251" s="1"/>
  <c r="B118" i="251"/>
  <c r="J118" i="251" s="1"/>
  <c r="A119" i="251"/>
  <c r="B119" i="251"/>
  <c r="A120" i="251"/>
  <c r="B120" i="251"/>
  <c r="A121" i="251"/>
  <c r="B121" i="251"/>
  <c r="E121" i="251" s="1"/>
  <c r="B120" i="240" s="1"/>
  <c r="A122" i="251"/>
  <c r="D122" i="251" s="1"/>
  <c r="A121" i="240" s="1"/>
  <c r="B122" i="251"/>
  <c r="A123" i="251"/>
  <c r="B123" i="251"/>
  <c r="A124" i="251"/>
  <c r="I124" i="251" s="1"/>
  <c r="B124" i="251"/>
  <c r="A125" i="251"/>
  <c r="B125" i="251"/>
  <c r="A126" i="251"/>
  <c r="B126" i="251"/>
  <c r="A127" i="251"/>
  <c r="B127" i="251"/>
  <c r="E127" i="251" s="1"/>
  <c r="B126" i="240" s="1"/>
  <c r="A128" i="251"/>
  <c r="B128" i="251"/>
  <c r="E128" i="251" s="1"/>
  <c r="B127" i="240" s="1"/>
  <c r="A129" i="251"/>
  <c r="B129" i="251"/>
  <c r="A130" i="251"/>
  <c r="D130" i="251" s="1"/>
  <c r="A129" i="240" s="1"/>
  <c r="B130" i="251"/>
  <c r="A131" i="251"/>
  <c r="B131" i="251"/>
  <c r="A132" i="251"/>
  <c r="B132" i="251"/>
  <c r="A133" i="251"/>
  <c r="B133" i="251"/>
  <c r="A134" i="251"/>
  <c r="B134" i="251"/>
  <c r="A135" i="251"/>
  <c r="B135" i="251"/>
  <c r="A136" i="251"/>
  <c r="B136" i="251"/>
  <c r="J136" i="251" s="1"/>
  <c r="A137" i="251"/>
  <c r="B137" i="251"/>
  <c r="A138" i="251"/>
  <c r="B138" i="251"/>
  <c r="A139" i="251"/>
  <c r="B139" i="251"/>
  <c r="E139" i="251" s="1"/>
  <c r="B138" i="240" s="1"/>
  <c r="A140" i="251"/>
  <c r="D140" i="251" s="1"/>
  <c r="A139" i="240" s="1"/>
  <c r="B140" i="251"/>
  <c r="A141" i="251"/>
  <c r="B141" i="251"/>
  <c r="A142" i="251"/>
  <c r="I142" i="251" s="1"/>
  <c r="B142" i="251"/>
  <c r="J142" i="251" s="1"/>
  <c r="A143" i="251"/>
  <c r="B143" i="251"/>
  <c r="A144" i="251"/>
  <c r="B144" i="251"/>
  <c r="A145" i="251"/>
  <c r="B145" i="251"/>
  <c r="E145" i="251" s="1"/>
  <c r="B144" i="240" s="1"/>
  <c r="A146" i="251"/>
  <c r="B146" i="251"/>
  <c r="E146" i="251" s="1"/>
  <c r="B145" i="240" s="1"/>
  <c r="A147" i="251"/>
  <c r="B147" i="251"/>
  <c r="A148" i="251"/>
  <c r="I148" i="251" s="1"/>
  <c r="B148" i="251"/>
  <c r="A149" i="251"/>
  <c r="B149" i="251"/>
  <c r="A150" i="251"/>
  <c r="B150" i="251"/>
  <c r="A151" i="251"/>
  <c r="B151" i="251"/>
  <c r="A152" i="251"/>
  <c r="D152" i="251" s="1"/>
  <c r="A151" i="240" s="1"/>
  <c r="B152" i="251"/>
  <c r="A153" i="251"/>
  <c r="B153" i="251"/>
  <c r="A154" i="251"/>
  <c r="B154" i="251"/>
  <c r="J154" i="251" s="1"/>
  <c r="A155" i="251"/>
  <c r="B155" i="251"/>
  <c r="A156" i="251"/>
  <c r="B156" i="251"/>
  <c r="A157" i="251"/>
  <c r="B157" i="251"/>
  <c r="E157" i="251" s="1"/>
  <c r="B156" i="240" s="1"/>
  <c r="A158" i="251"/>
  <c r="D158" i="251" s="1"/>
  <c r="A157" i="240" s="1"/>
  <c r="B158" i="251"/>
  <c r="A159" i="251"/>
  <c r="B159" i="251"/>
  <c r="A160" i="251"/>
  <c r="B160" i="251"/>
  <c r="J160" i="251" s="1"/>
  <c r="A161" i="251"/>
  <c r="B161" i="251"/>
  <c r="A162" i="251"/>
  <c r="B162" i="251"/>
  <c r="A163" i="251"/>
  <c r="B163" i="251"/>
  <c r="E163" i="251" s="1"/>
  <c r="B162" i="240" s="1"/>
  <c r="A164" i="251"/>
  <c r="B164" i="251"/>
  <c r="E164" i="251" s="1"/>
  <c r="B163" i="240" s="1"/>
  <c r="A165" i="251"/>
  <c r="B165" i="251"/>
  <c r="A166" i="251"/>
  <c r="I166" i="251" s="1"/>
  <c r="B166" i="251"/>
  <c r="J166" i="251" s="1"/>
  <c r="A167" i="251"/>
  <c r="B167" i="251"/>
  <c r="A168" i="251"/>
  <c r="B168" i="251"/>
  <c r="A169" i="251"/>
  <c r="B169" i="251"/>
  <c r="A170" i="251"/>
  <c r="D170" i="251" s="1"/>
  <c r="A169" i="240" s="1"/>
  <c r="B170" i="251"/>
  <c r="A171" i="251"/>
  <c r="B171" i="251"/>
  <c r="A172" i="251"/>
  <c r="I172" i="251" s="1"/>
  <c r="B172" i="251"/>
  <c r="A173" i="251"/>
  <c r="B173" i="251"/>
  <c r="A174" i="251"/>
  <c r="B174" i="251"/>
  <c r="A175" i="251"/>
  <c r="B175" i="251"/>
  <c r="E175" i="251" s="1"/>
  <c r="B174" i="240" s="1"/>
  <c r="A176" i="251"/>
  <c r="B176" i="251"/>
  <c r="E176" i="251" s="1"/>
  <c r="B175" i="240" s="1"/>
  <c r="A177" i="251"/>
  <c r="B177" i="251"/>
  <c r="A178" i="251"/>
  <c r="B178" i="251"/>
  <c r="A179" i="251"/>
  <c r="B179" i="251"/>
  <c r="A180" i="251"/>
  <c r="B180" i="251"/>
  <c r="A181" i="251"/>
  <c r="B181" i="251"/>
  <c r="E181" i="251" s="1"/>
  <c r="B180" i="240" s="1"/>
  <c r="A182" i="251"/>
  <c r="B182" i="251"/>
  <c r="E182" i="251" s="1"/>
  <c r="B181" i="240" s="1"/>
  <c r="A183" i="251"/>
  <c r="B183" i="251"/>
  <c r="A184" i="251"/>
  <c r="D184" i="251" s="1"/>
  <c r="A183" i="240" s="1"/>
  <c r="B184" i="251"/>
  <c r="J184" i="251" s="1"/>
  <c r="A185" i="251"/>
  <c r="B185" i="251"/>
  <c r="A186" i="251"/>
  <c r="B186" i="251"/>
  <c r="A187" i="251"/>
  <c r="B187" i="251"/>
  <c r="Q186" i="243" s="1"/>
  <c r="A188" i="251"/>
  <c r="D188" i="251" s="1"/>
  <c r="A187" i="240" s="1"/>
  <c r="B188" i="251"/>
  <c r="A189" i="251"/>
  <c r="B189" i="251"/>
  <c r="A190" i="251"/>
  <c r="I190" i="251" s="1"/>
  <c r="B190" i="251"/>
  <c r="A191" i="251"/>
  <c r="B191" i="251"/>
  <c r="A192" i="251"/>
  <c r="B192" i="251"/>
  <c r="A193" i="251"/>
  <c r="B193" i="251"/>
  <c r="E193" i="251" s="1"/>
  <c r="B192" i="240" s="1"/>
  <c r="A194" i="251"/>
  <c r="B194" i="251"/>
  <c r="E194" i="251" s="1"/>
  <c r="B193" i="240" s="1"/>
  <c r="A195" i="251"/>
  <c r="B195" i="251"/>
  <c r="A196" i="251"/>
  <c r="I196" i="251" s="1"/>
  <c r="B196" i="251"/>
  <c r="A197" i="251"/>
  <c r="B197" i="251"/>
  <c r="A198" i="251"/>
  <c r="B198" i="251"/>
  <c r="P62" i="265" l="1"/>
  <c r="Q62" i="265" s="1"/>
  <c r="P68" i="265"/>
  <c r="Q68" i="265" s="1"/>
  <c r="P197" i="265"/>
  <c r="Q197" i="265" s="1"/>
  <c r="P185" i="265"/>
  <c r="Q185" i="265" s="1"/>
  <c r="P173" i="265"/>
  <c r="Q173" i="265" s="1"/>
  <c r="P149" i="265"/>
  <c r="Q149" i="265" s="1"/>
  <c r="P125" i="265"/>
  <c r="Q125" i="265" s="1"/>
  <c r="P113" i="265"/>
  <c r="Q113" i="265" s="1"/>
  <c r="P101" i="265"/>
  <c r="Q101" i="265" s="1"/>
  <c r="P89" i="265"/>
  <c r="Q89" i="265" s="1"/>
  <c r="P77" i="265"/>
  <c r="Q77" i="265" s="1"/>
  <c r="P65" i="265"/>
  <c r="Q65" i="265" s="1"/>
  <c r="P98" i="265"/>
  <c r="Q98" i="265" s="1"/>
  <c r="P53" i="265"/>
  <c r="Q53" i="265" s="1"/>
  <c r="P34" i="265"/>
  <c r="Q34" i="265" s="1"/>
  <c r="P190" i="265"/>
  <c r="Q190" i="265" s="1"/>
  <c r="P166" i="265"/>
  <c r="Q166" i="265" s="1"/>
  <c r="P154" i="265"/>
  <c r="Q154" i="265" s="1"/>
  <c r="P142" i="265"/>
  <c r="Q142" i="265" s="1"/>
  <c r="P118" i="265"/>
  <c r="Q118" i="265" s="1"/>
  <c r="P94" i="265"/>
  <c r="Q94" i="265" s="1"/>
  <c r="P82" i="265"/>
  <c r="Q82" i="265" s="1"/>
  <c r="P70" i="265"/>
  <c r="Q70" i="265" s="1"/>
  <c r="P58" i="265"/>
  <c r="Q58" i="265" s="1"/>
  <c r="P46" i="265"/>
  <c r="Q46" i="265" s="1"/>
  <c r="P172" i="265"/>
  <c r="Q172" i="265" s="1"/>
  <c r="P136" i="265"/>
  <c r="Q136" i="265" s="1"/>
  <c r="P100" i="265"/>
  <c r="Q100" i="265" s="1"/>
  <c r="P95" i="265"/>
  <c r="Q95" i="265" s="1"/>
  <c r="P83" i="265"/>
  <c r="Q83" i="265" s="1"/>
  <c r="P71" i="265"/>
  <c r="Q71" i="265" s="1"/>
  <c r="P59" i="265"/>
  <c r="Q59" i="265" s="1"/>
  <c r="P47" i="265"/>
  <c r="Q47" i="265" s="1"/>
  <c r="P35" i="265"/>
  <c r="Q35" i="265" s="1"/>
  <c r="P198" i="265"/>
  <c r="Q198" i="265" s="1"/>
  <c r="P162" i="265"/>
  <c r="Q162" i="265" s="1"/>
  <c r="P126" i="265"/>
  <c r="Q126" i="265" s="1"/>
  <c r="P41" i="265"/>
  <c r="Q41" i="265" s="1"/>
  <c r="P192" i="265"/>
  <c r="Q192" i="265" s="1"/>
  <c r="P180" i="265"/>
  <c r="Q180" i="265" s="1"/>
  <c r="P156" i="265"/>
  <c r="Q156" i="265" s="1"/>
  <c r="P144" i="265"/>
  <c r="Q144" i="265" s="1"/>
  <c r="P132" i="265"/>
  <c r="Q132" i="265" s="1"/>
  <c r="P167" i="265"/>
  <c r="Q167" i="265" s="1"/>
  <c r="P131" i="265"/>
  <c r="Q131" i="265" s="1"/>
  <c r="P184" i="265"/>
  <c r="Q184" i="265" s="1"/>
  <c r="P174" i="265"/>
  <c r="Q174" i="265" s="1"/>
  <c r="P143" i="265"/>
  <c r="Q143" i="265" s="1"/>
  <c r="P112" i="265"/>
  <c r="Q112" i="265" s="1"/>
  <c r="P161" i="265"/>
  <c r="Q161" i="265" s="1"/>
  <c r="P130" i="265"/>
  <c r="Q130" i="265" s="1"/>
  <c r="P88" i="265"/>
  <c r="Q88" i="265" s="1"/>
  <c r="P76" i="265"/>
  <c r="Q76" i="265" s="1"/>
  <c r="P64" i="265"/>
  <c r="Q64" i="265" s="1"/>
  <c r="P52" i="265"/>
  <c r="Q52" i="265" s="1"/>
  <c r="P40" i="265"/>
  <c r="Q40" i="265" s="1"/>
  <c r="Q202" i="265"/>
  <c r="R202" i="265"/>
  <c r="P191" i="265"/>
  <c r="Q191" i="265" s="1"/>
  <c r="P160" i="265"/>
  <c r="Q160" i="265" s="1"/>
  <c r="P150" i="265"/>
  <c r="Q150" i="265" s="1"/>
  <c r="P119" i="265"/>
  <c r="Q119" i="265" s="1"/>
  <c r="P179" i="265"/>
  <c r="Q179" i="265" s="1"/>
  <c r="P148" i="265"/>
  <c r="Q148" i="265" s="1"/>
  <c r="P138" i="265"/>
  <c r="Q138" i="265" s="1"/>
  <c r="P107" i="265"/>
  <c r="Q107" i="265" s="1"/>
  <c r="P178" i="265"/>
  <c r="Q178" i="265" s="1"/>
  <c r="P168" i="265"/>
  <c r="Q168" i="265" s="1"/>
  <c r="P137" i="265"/>
  <c r="Q137" i="265" s="1"/>
  <c r="P106" i="265"/>
  <c r="Q106" i="265" s="1"/>
  <c r="P196" i="265"/>
  <c r="Q196" i="265" s="1"/>
  <c r="P186" i="265"/>
  <c r="Q186" i="265" s="1"/>
  <c r="P155" i="265"/>
  <c r="Q155" i="265" s="1"/>
  <c r="P124" i="265"/>
  <c r="Q124" i="265" s="1"/>
  <c r="P120" i="265"/>
  <c r="Q120" i="265" s="1"/>
  <c r="P114" i="265"/>
  <c r="Q114" i="265" s="1"/>
  <c r="P108" i="265"/>
  <c r="Q108" i="265" s="1"/>
  <c r="P102" i="265"/>
  <c r="Q102" i="265" s="1"/>
  <c r="P96" i="265"/>
  <c r="Q96" i="265" s="1"/>
  <c r="P90" i="265"/>
  <c r="Q90" i="265" s="1"/>
  <c r="P84" i="265"/>
  <c r="Q84" i="265" s="1"/>
  <c r="P78" i="265"/>
  <c r="Q78" i="265" s="1"/>
  <c r="P72" i="265"/>
  <c r="Q72" i="265" s="1"/>
  <c r="P66" i="265"/>
  <c r="Q66" i="265" s="1"/>
  <c r="P60" i="265"/>
  <c r="Q60" i="265" s="1"/>
  <c r="P54" i="265"/>
  <c r="Q54" i="265" s="1"/>
  <c r="P48" i="265"/>
  <c r="Q48" i="265" s="1"/>
  <c r="P42" i="265"/>
  <c r="Q42" i="265" s="1"/>
  <c r="P36" i="265"/>
  <c r="Q36" i="265" s="1"/>
  <c r="R68" i="265"/>
  <c r="R197" i="265"/>
  <c r="R185" i="265"/>
  <c r="R173" i="265"/>
  <c r="R149" i="265"/>
  <c r="R125" i="265"/>
  <c r="R113" i="265"/>
  <c r="R101" i="265"/>
  <c r="R62" i="265"/>
  <c r="R154" i="265"/>
  <c r="R142" i="265"/>
  <c r="R118" i="265"/>
  <c r="R34" i="265"/>
  <c r="P39" i="265"/>
  <c r="R39" i="265" s="1"/>
  <c r="P33" i="265"/>
  <c r="R33" i="265" s="1"/>
  <c r="P188" i="265"/>
  <c r="R188" i="265" s="1"/>
  <c r="P182" i="265"/>
  <c r="R182" i="265" s="1"/>
  <c r="P176" i="265"/>
  <c r="R176" i="265" s="1"/>
  <c r="P170" i="265"/>
  <c r="R170" i="265" s="1"/>
  <c r="P164" i="265"/>
  <c r="R164" i="265" s="1"/>
  <c r="P158" i="265"/>
  <c r="R158" i="265" s="1"/>
  <c r="P152" i="265"/>
  <c r="R152" i="265" s="1"/>
  <c r="P146" i="265"/>
  <c r="R146" i="265" s="1"/>
  <c r="P140" i="265"/>
  <c r="R140" i="265" s="1"/>
  <c r="P134" i="265"/>
  <c r="R134" i="265" s="1"/>
  <c r="P128" i="265"/>
  <c r="R128" i="265" s="1"/>
  <c r="P122" i="265"/>
  <c r="R122" i="265" s="1"/>
  <c r="P116" i="265"/>
  <c r="R116" i="265" s="1"/>
  <c r="P110" i="265"/>
  <c r="R110" i="265" s="1"/>
  <c r="P104" i="265"/>
  <c r="R104" i="265" s="1"/>
  <c r="P92" i="265"/>
  <c r="R92" i="265" s="1"/>
  <c r="P86" i="265"/>
  <c r="R86" i="265" s="1"/>
  <c r="P80" i="265"/>
  <c r="R80" i="265" s="1"/>
  <c r="P74" i="265"/>
  <c r="R74" i="265" s="1"/>
  <c r="P56" i="265"/>
  <c r="R56" i="265" s="1"/>
  <c r="P50" i="265"/>
  <c r="R50" i="265" s="1"/>
  <c r="P44" i="265"/>
  <c r="R44" i="265" s="1"/>
  <c r="P38" i="265"/>
  <c r="R38" i="265" s="1"/>
  <c r="P200" i="265"/>
  <c r="R200" i="265" s="1"/>
  <c r="P194" i="265"/>
  <c r="R194" i="265" s="1"/>
  <c r="P145" i="265"/>
  <c r="R145" i="265" s="1"/>
  <c r="P73" i="265"/>
  <c r="R73" i="265" s="1"/>
  <c r="P139" i="265"/>
  <c r="R139" i="265" s="1"/>
  <c r="P67" i="265"/>
  <c r="R67" i="265" s="1"/>
  <c r="P133" i="265"/>
  <c r="R133" i="265" s="1"/>
  <c r="P61" i="265"/>
  <c r="R61" i="265" s="1"/>
  <c r="P199" i="265"/>
  <c r="R199" i="265" s="1"/>
  <c r="P127" i="265"/>
  <c r="R127" i="265" s="1"/>
  <c r="P55" i="265"/>
  <c r="R55" i="265" s="1"/>
  <c r="P193" i="265"/>
  <c r="R193" i="265" s="1"/>
  <c r="P121" i="265"/>
  <c r="R121" i="265" s="1"/>
  <c r="P49" i="265"/>
  <c r="R49" i="265" s="1"/>
  <c r="P187" i="265"/>
  <c r="R187" i="265" s="1"/>
  <c r="P115" i="265"/>
  <c r="R115" i="265" s="1"/>
  <c r="P43" i="265"/>
  <c r="R43" i="265" s="1"/>
  <c r="O202" i="265"/>
  <c r="P201" i="265" s="1"/>
  <c r="R201" i="265" s="1"/>
  <c r="P189" i="265"/>
  <c r="R189" i="265" s="1"/>
  <c r="P171" i="265"/>
  <c r="R171" i="265" s="1"/>
  <c r="P159" i="265"/>
  <c r="R159" i="265" s="1"/>
  <c r="P147" i="265"/>
  <c r="R147" i="265" s="1"/>
  <c r="P135" i="265"/>
  <c r="R135" i="265" s="1"/>
  <c r="P129" i="265"/>
  <c r="R129" i="265" s="1"/>
  <c r="P117" i="265"/>
  <c r="R117" i="265" s="1"/>
  <c r="P111" i="265"/>
  <c r="R111" i="265" s="1"/>
  <c r="P105" i="265"/>
  <c r="R105" i="265" s="1"/>
  <c r="P99" i="265"/>
  <c r="R99" i="265" s="1"/>
  <c r="P93" i="265"/>
  <c r="R93" i="265" s="1"/>
  <c r="P87" i="265"/>
  <c r="R87" i="265" s="1"/>
  <c r="P81" i="265"/>
  <c r="R81" i="265" s="1"/>
  <c r="P75" i="265"/>
  <c r="R75" i="265" s="1"/>
  <c r="P69" i="265"/>
  <c r="R69" i="265" s="1"/>
  <c r="P63" i="265"/>
  <c r="R63" i="265" s="1"/>
  <c r="P57" i="265"/>
  <c r="R57" i="265" s="1"/>
  <c r="P51" i="265"/>
  <c r="R51" i="265" s="1"/>
  <c r="P45" i="265"/>
  <c r="R45" i="265" s="1"/>
  <c r="P181" i="265"/>
  <c r="R181" i="265" s="1"/>
  <c r="P109" i="265"/>
  <c r="R109" i="265" s="1"/>
  <c r="P37" i="265"/>
  <c r="R37" i="265" s="1"/>
  <c r="P195" i="265"/>
  <c r="R195" i="265" s="1"/>
  <c r="P183" i="265"/>
  <c r="R183" i="265" s="1"/>
  <c r="P177" i="265"/>
  <c r="R177" i="265" s="1"/>
  <c r="P165" i="265"/>
  <c r="R165" i="265" s="1"/>
  <c r="P153" i="265"/>
  <c r="R153" i="265" s="1"/>
  <c r="P141" i="265"/>
  <c r="R141" i="265" s="1"/>
  <c r="P123" i="265"/>
  <c r="R123" i="265" s="1"/>
  <c r="P175" i="265"/>
  <c r="R175" i="265" s="1"/>
  <c r="P103" i="265"/>
  <c r="R103" i="265" s="1"/>
  <c r="P169" i="265"/>
  <c r="R169" i="265" s="1"/>
  <c r="P97" i="265"/>
  <c r="R97" i="265" s="1"/>
  <c r="P163" i="265"/>
  <c r="R163" i="265" s="1"/>
  <c r="P91" i="265"/>
  <c r="R91" i="265" s="1"/>
  <c r="P157" i="265"/>
  <c r="R157" i="265" s="1"/>
  <c r="P85" i="265"/>
  <c r="R85" i="265" s="1"/>
  <c r="P151" i="265"/>
  <c r="R151" i="265" s="1"/>
  <c r="P79" i="265"/>
  <c r="R79" i="265" s="1"/>
  <c r="L103" i="240"/>
  <c r="M103" i="240"/>
  <c r="D103" i="240"/>
  <c r="F103" i="240"/>
  <c r="G103" i="240"/>
  <c r="H103" i="240"/>
  <c r="E103" i="240"/>
  <c r="I103" i="240"/>
  <c r="C103" i="240"/>
  <c r="J103" i="240"/>
  <c r="K103" i="240"/>
  <c r="M139" i="240"/>
  <c r="D139" i="240"/>
  <c r="E139" i="240"/>
  <c r="F139" i="240"/>
  <c r="G139" i="240"/>
  <c r="H139" i="240"/>
  <c r="I139" i="240"/>
  <c r="J139" i="240"/>
  <c r="K139" i="240"/>
  <c r="L139" i="240"/>
  <c r="C139" i="240"/>
  <c r="D87" i="240"/>
  <c r="E87" i="240"/>
  <c r="G87" i="240"/>
  <c r="H87" i="240"/>
  <c r="I87" i="240"/>
  <c r="J87" i="240"/>
  <c r="K87" i="240"/>
  <c r="L87" i="240"/>
  <c r="F87" i="240"/>
  <c r="M87" i="240"/>
  <c r="C87" i="240"/>
  <c r="E129" i="240"/>
  <c r="F129" i="240"/>
  <c r="G129" i="240"/>
  <c r="H129" i="240"/>
  <c r="I129" i="240"/>
  <c r="J129" i="240"/>
  <c r="K129" i="240"/>
  <c r="L129" i="240"/>
  <c r="M129" i="240"/>
  <c r="C129" i="240"/>
  <c r="D129" i="240"/>
  <c r="E183" i="240"/>
  <c r="F183" i="240"/>
  <c r="G183" i="240"/>
  <c r="I183" i="240"/>
  <c r="J183" i="240"/>
  <c r="K183" i="240"/>
  <c r="L183" i="240"/>
  <c r="M183" i="240"/>
  <c r="D183" i="240"/>
  <c r="H183" i="240"/>
  <c r="C183" i="240"/>
  <c r="D99" i="240"/>
  <c r="E99" i="240"/>
  <c r="G99" i="240"/>
  <c r="H99" i="240"/>
  <c r="J99" i="240"/>
  <c r="K99" i="240"/>
  <c r="L99" i="240"/>
  <c r="F99" i="240"/>
  <c r="I99" i="240"/>
  <c r="M99" i="240"/>
  <c r="C99" i="240"/>
  <c r="D63" i="240"/>
  <c r="E63" i="240"/>
  <c r="G63" i="240"/>
  <c r="H63" i="240"/>
  <c r="I63" i="240"/>
  <c r="J63" i="240"/>
  <c r="K63" i="240"/>
  <c r="L63" i="240"/>
  <c r="F63" i="240"/>
  <c r="M63" i="240"/>
  <c r="C63" i="240"/>
  <c r="M187" i="240"/>
  <c r="E187" i="240"/>
  <c r="F187" i="240"/>
  <c r="G187" i="240"/>
  <c r="H187" i="240"/>
  <c r="I187" i="240"/>
  <c r="C187" i="240"/>
  <c r="D187" i="240"/>
  <c r="J187" i="240"/>
  <c r="K187" i="240"/>
  <c r="L187" i="240"/>
  <c r="L97" i="240"/>
  <c r="M97" i="240"/>
  <c r="D97" i="240"/>
  <c r="F97" i="240"/>
  <c r="G97" i="240"/>
  <c r="H97" i="240"/>
  <c r="E97" i="240"/>
  <c r="I97" i="240"/>
  <c r="J97" i="240"/>
  <c r="K97" i="240"/>
  <c r="C97" i="240"/>
  <c r="L79" i="240"/>
  <c r="M79" i="240"/>
  <c r="D79" i="240"/>
  <c r="E79" i="240"/>
  <c r="F79" i="240"/>
  <c r="G79" i="240"/>
  <c r="H79" i="240"/>
  <c r="I79" i="240"/>
  <c r="J79" i="240"/>
  <c r="K79" i="240"/>
  <c r="C79" i="240"/>
  <c r="L61" i="240"/>
  <c r="M61" i="240"/>
  <c r="D61" i="240"/>
  <c r="E61" i="240"/>
  <c r="F61" i="240"/>
  <c r="G61" i="240"/>
  <c r="H61" i="240"/>
  <c r="I61" i="240"/>
  <c r="J61" i="240"/>
  <c r="K61" i="240"/>
  <c r="C61" i="240"/>
  <c r="L55" i="240"/>
  <c r="M55" i="240"/>
  <c r="D55" i="240"/>
  <c r="E55" i="240"/>
  <c r="F55" i="240"/>
  <c r="G55" i="240"/>
  <c r="H55" i="240"/>
  <c r="I55" i="240"/>
  <c r="J55" i="240"/>
  <c r="K55" i="240"/>
  <c r="C55" i="240"/>
  <c r="M169" i="240"/>
  <c r="E169" i="240"/>
  <c r="F169" i="240"/>
  <c r="G169" i="240"/>
  <c r="H169" i="240"/>
  <c r="I169" i="240"/>
  <c r="D169" i="240"/>
  <c r="J169" i="240"/>
  <c r="K169" i="240"/>
  <c r="C169" i="240"/>
  <c r="L169" i="240"/>
  <c r="L91" i="240"/>
  <c r="M91" i="240"/>
  <c r="D91" i="240"/>
  <c r="F91" i="240"/>
  <c r="G91" i="240"/>
  <c r="H91" i="240"/>
  <c r="E91" i="240"/>
  <c r="I91" i="240"/>
  <c r="J91" i="240"/>
  <c r="K91" i="240"/>
  <c r="C91" i="240"/>
  <c r="M157" i="240"/>
  <c r="E157" i="240"/>
  <c r="F157" i="240"/>
  <c r="G157" i="240"/>
  <c r="H157" i="240"/>
  <c r="I157" i="240"/>
  <c r="J157" i="240"/>
  <c r="C157" i="240"/>
  <c r="K157" i="240"/>
  <c r="L157" i="240"/>
  <c r="D157" i="240"/>
  <c r="L67" i="240"/>
  <c r="M67" i="240"/>
  <c r="D67" i="240"/>
  <c r="E67" i="240"/>
  <c r="F67" i="240"/>
  <c r="G67" i="240"/>
  <c r="H67" i="240"/>
  <c r="I67" i="240"/>
  <c r="J67" i="240"/>
  <c r="K67" i="240"/>
  <c r="C67" i="240"/>
  <c r="L121" i="240"/>
  <c r="M121" i="240"/>
  <c r="D121" i="240"/>
  <c r="G121" i="240"/>
  <c r="H121" i="240"/>
  <c r="E121" i="240"/>
  <c r="F121" i="240"/>
  <c r="I121" i="240"/>
  <c r="J121" i="240"/>
  <c r="K121" i="240"/>
  <c r="C121" i="240"/>
  <c r="M151" i="240"/>
  <c r="D151" i="240"/>
  <c r="E151" i="240"/>
  <c r="F151" i="240"/>
  <c r="G151" i="240"/>
  <c r="H151" i="240"/>
  <c r="I151" i="240"/>
  <c r="J151" i="240"/>
  <c r="K151" i="240"/>
  <c r="L151" i="240"/>
  <c r="C151" i="240"/>
  <c r="L85" i="240"/>
  <c r="M85" i="240"/>
  <c r="D85" i="240"/>
  <c r="E85" i="240"/>
  <c r="F85" i="240"/>
  <c r="G85" i="240"/>
  <c r="H85" i="240"/>
  <c r="I85" i="240"/>
  <c r="J85" i="240"/>
  <c r="K85" i="240"/>
  <c r="C85" i="240"/>
  <c r="E141" i="240"/>
  <c r="F141" i="240"/>
  <c r="G141" i="240"/>
  <c r="H141" i="240"/>
  <c r="I141" i="240"/>
  <c r="J141" i="240"/>
  <c r="K141" i="240"/>
  <c r="L141" i="240"/>
  <c r="M141" i="240"/>
  <c r="D141" i="240"/>
  <c r="C141" i="240"/>
  <c r="L167" i="253"/>
  <c r="Q166" i="243"/>
  <c r="J167" i="251"/>
  <c r="E167" i="251"/>
  <c r="B166" i="240" s="1"/>
  <c r="M163" i="240"/>
  <c r="E163" i="240"/>
  <c r="F163" i="240"/>
  <c r="G163" i="240"/>
  <c r="H163" i="240"/>
  <c r="I163" i="240"/>
  <c r="D163" i="240"/>
  <c r="J163" i="240"/>
  <c r="K163" i="240"/>
  <c r="L190" i="253"/>
  <c r="Q189" i="243"/>
  <c r="E190" i="251"/>
  <c r="B189" i="240" s="1"/>
  <c r="L148" i="253"/>
  <c r="Q147" i="243"/>
  <c r="E148" i="251"/>
  <c r="B147" i="240" s="1"/>
  <c r="Q99" i="243"/>
  <c r="L100" i="253"/>
  <c r="E100" i="251"/>
  <c r="B99" i="240" s="1"/>
  <c r="Q69" i="243"/>
  <c r="L70" i="253"/>
  <c r="E70" i="251"/>
  <c r="B69" i="240" s="1"/>
  <c r="K176" i="253"/>
  <c r="P175" i="243"/>
  <c r="I176" i="251"/>
  <c r="L192" i="253"/>
  <c r="Q191" i="243"/>
  <c r="J192" i="251"/>
  <c r="E192" i="251"/>
  <c r="B191" i="240" s="1"/>
  <c r="L186" i="253"/>
  <c r="Q185" i="243"/>
  <c r="J186" i="251"/>
  <c r="E186" i="251"/>
  <c r="B185" i="240" s="1"/>
  <c r="L168" i="253"/>
  <c r="Q167" i="243"/>
  <c r="J168" i="251"/>
  <c r="E168" i="251"/>
  <c r="B167" i="240" s="1"/>
  <c r="L156" i="253"/>
  <c r="Q155" i="243"/>
  <c r="J156" i="251"/>
  <c r="E156" i="251"/>
  <c r="B155" i="240" s="1"/>
  <c r="L150" i="253"/>
  <c r="Q149" i="243"/>
  <c r="J150" i="251"/>
  <c r="E150" i="251"/>
  <c r="B149" i="240" s="1"/>
  <c r="L138" i="253"/>
  <c r="Q137" i="243"/>
  <c r="J138" i="251"/>
  <c r="E138" i="251"/>
  <c r="B137" i="240" s="1"/>
  <c r="L132" i="253"/>
  <c r="Q131" i="243"/>
  <c r="J132" i="251"/>
  <c r="E132" i="251"/>
  <c r="B131" i="240" s="1"/>
  <c r="L120" i="253"/>
  <c r="Q119" i="243"/>
  <c r="J120" i="251"/>
  <c r="E120" i="251"/>
  <c r="B119" i="240" s="1"/>
  <c r="L114" i="253"/>
  <c r="Q113" i="243"/>
  <c r="J114" i="251"/>
  <c r="E114" i="251"/>
  <c r="B113" i="240" s="1"/>
  <c r="L108" i="253"/>
  <c r="Q107" i="243"/>
  <c r="J108" i="251"/>
  <c r="E108" i="251"/>
  <c r="B107" i="240" s="1"/>
  <c r="L102" i="253"/>
  <c r="Q101" i="243"/>
  <c r="J102" i="251"/>
  <c r="E102" i="251"/>
  <c r="B101" i="240" s="1"/>
  <c r="L96" i="253"/>
  <c r="Q95" i="243"/>
  <c r="J96" i="251"/>
  <c r="E96" i="251"/>
  <c r="B95" i="240" s="1"/>
  <c r="L90" i="253"/>
  <c r="Q89" i="243"/>
  <c r="J90" i="251"/>
  <c r="E90" i="251"/>
  <c r="B89" i="240" s="1"/>
  <c r="L84" i="253"/>
  <c r="Q83" i="243"/>
  <c r="J84" i="251"/>
  <c r="E84" i="251"/>
  <c r="B83" i="240" s="1"/>
  <c r="L78" i="253"/>
  <c r="Q77" i="243"/>
  <c r="J78" i="251"/>
  <c r="E78" i="251"/>
  <c r="B77" i="240" s="1"/>
  <c r="L72" i="253"/>
  <c r="Q71" i="243"/>
  <c r="J72" i="251"/>
  <c r="E72" i="251"/>
  <c r="B71" i="240" s="1"/>
  <c r="L66" i="253"/>
  <c r="Q65" i="243"/>
  <c r="J66" i="251"/>
  <c r="E66" i="251"/>
  <c r="B65" i="240" s="1"/>
  <c r="L60" i="253"/>
  <c r="Q59" i="243"/>
  <c r="J60" i="251"/>
  <c r="E60" i="251"/>
  <c r="B59" i="240" s="1"/>
  <c r="E201" i="240"/>
  <c r="F201" i="240"/>
  <c r="G201" i="240"/>
  <c r="I201" i="240"/>
  <c r="K201" i="240"/>
  <c r="L201" i="240"/>
  <c r="M201" i="240"/>
  <c r="D201" i="240"/>
  <c r="H201" i="240"/>
  <c r="J201" i="240"/>
  <c r="C201" i="240"/>
  <c r="D166" i="251"/>
  <c r="A165" i="240" s="1"/>
  <c r="D148" i="251"/>
  <c r="A147" i="240" s="1"/>
  <c r="D112" i="251"/>
  <c r="A111" i="240" s="1"/>
  <c r="I100" i="251"/>
  <c r="C181" i="240"/>
  <c r="L149" i="253"/>
  <c r="Q148" i="243"/>
  <c r="J149" i="251"/>
  <c r="E149" i="251"/>
  <c r="B148" i="240" s="1"/>
  <c r="M127" i="240"/>
  <c r="D127" i="240"/>
  <c r="E127" i="240"/>
  <c r="F127" i="240"/>
  <c r="G127" i="240"/>
  <c r="H127" i="240"/>
  <c r="I127" i="240"/>
  <c r="J127" i="240"/>
  <c r="K127" i="240"/>
  <c r="L127" i="240"/>
  <c r="L172" i="253"/>
  <c r="Q171" i="243"/>
  <c r="E172" i="251"/>
  <c r="B171" i="240" s="1"/>
  <c r="L130" i="253"/>
  <c r="Q129" i="243"/>
  <c r="E130" i="251"/>
  <c r="B129" i="240" s="1"/>
  <c r="Q57" i="243"/>
  <c r="L58" i="253"/>
  <c r="E58" i="251"/>
  <c r="B57" i="240" s="1"/>
  <c r="K194" i="253"/>
  <c r="P193" i="243"/>
  <c r="I194" i="251"/>
  <c r="L198" i="253"/>
  <c r="Q197" i="243"/>
  <c r="J198" i="251"/>
  <c r="E198" i="251"/>
  <c r="B197" i="240" s="1"/>
  <c r="L180" i="253"/>
  <c r="Q179" i="243"/>
  <c r="J180" i="251"/>
  <c r="E180" i="251"/>
  <c r="B179" i="240" s="1"/>
  <c r="L174" i="253"/>
  <c r="Q173" i="243"/>
  <c r="J174" i="251"/>
  <c r="E174" i="251"/>
  <c r="B173" i="240" s="1"/>
  <c r="L162" i="253"/>
  <c r="Q161" i="243"/>
  <c r="J162" i="251"/>
  <c r="E162" i="251"/>
  <c r="B161" i="240" s="1"/>
  <c r="L144" i="253"/>
  <c r="Q143" i="243"/>
  <c r="J144" i="251"/>
  <c r="E144" i="251"/>
  <c r="B143" i="240" s="1"/>
  <c r="L126" i="253"/>
  <c r="Q125" i="243"/>
  <c r="J126" i="251"/>
  <c r="E126" i="251"/>
  <c r="B125" i="240" s="1"/>
  <c r="K198" i="253"/>
  <c r="P197" i="243"/>
  <c r="D198" i="251"/>
  <c r="A197" i="240" s="1"/>
  <c r="K192" i="253"/>
  <c r="P191" i="243"/>
  <c r="D192" i="251"/>
  <c r="A191" i="240" s="1"/>
  <c r="K186" i="253"/>
  <c r="P185" i="243"/>
  <c r="D186" i="251"/>
  <c r="A185" i="240" s="1"/>
  <c r="K180" i="253"/>
  <c r="P179" i="243"/>
  <c r="D180" i="251"/>
  <c r="A179" i="240" s="1"/>
  <c r="K174" i="253"/>
  <c r="P173" i="243"/>
  <c r="D174" i="251"/>
  <c r="A173" i="240" s="1"/>
  <c r="K168" i="253"/>
  <c r="P167" i="243"/>
  <c r="D168" i="251"/>
  <c r="A167" i="240" s="1"/>
  <c r="K162" i="253"/>
  <c r="P161" i="243"/>
  <c r="B161" i="265" s="1"/>
  <c r="D162" i="251"/>
  <c r="A161" i="240" s="1"/>
  <c r="K156" i="253"/>
  <c r="P155" i="243"/>
  <c r="R155" i="243" s="1"/>
  <c r="A155" i="265" s="1"/>
  <c r="D156" i="251"/>
  <c r="A155" i="240" s="1"/>
  <c r="K150" i="253"/>
  <c r="P149" i="243"/>
  <c r="D150" i="251"/>
  <c r="A149" i="240" s="1"/>
  <c r="K144" i="253"/>
  <c r="P143" i="243"/>
  <c r="D144" i="251"/>
  <c r="A143" i="240" s="1"/>
  <c r="K138" i="253"/>
  <c r="P137" i="243"/>
  <c r="D138" i="251"/>
  <c r="A137" i="240" s="1"/>
  <c r="K132" i="253"/>
  <c r="P131" i="243"/>
  <c r="R131" i="243" s="1"/>
  <c r="A131" i="265" s="1"/>
  <c r="D132" i="251"/>
  <c r="A131" i="240" s="1"/>
  <c r="K126" i="253"/>
  <c r="P125" i="243"/>
  <c r="D126" i="251"/>
  <c r="A125" i="240" s="1"/>
  <c r="K120" i="253"/>
  <c r="P119" i="243"/>
  <c r="D120" i="251"/>
  <c r="A119" i="240" s="1"/>
  <c r="K114" i="253"/>
  <c r="P113" i="243"/>
  <c r="B113" i="265" s="1"/>
  <c r="D114" i="251"/>
  <c r="A113" i="240" s="1"/>
  <c r="K108" i="253"/>
  <c r="P107" i="243"/>
  <c r="D108" i="251"/>
  <c r="A107" i="240" s="1"/>
  <c r="K102" i="253"/>
  <c r="P101" i="243"/>
  <c r="D102" i="251"/>
  <c r="A101" i="240" s="1"/>
  <c r="K96" i="253"/>
  <c r="P95" i="243"/>
  <c r="D96" i="251"/>
  <c r="A95" i="240" s="1"/>
  <c r="K90" i="253"/>
  <c r="P89" i="243"/>
  <c r="D90" i="251"/>
  <c r="A89" i="240" s="1"/>
  <c r="K84" i="253"/>
  <c r="P83" i="243"/>
  <c r="R83" i="243" s="1"/>
  <c r="A83" i="265" s="1"/>
  <c r="D84" i="251"/>
  <c r="A83" i="240" s="1"/>
  <c r="K78" i="253"/>
  <c r="P77" i="243"/>
  <c r="D78" i="251"/>
  <c r="A77" i="240" s="1"/>
  <c r="K72" i="253"/>
  <c r="P71" i="243"/>
  <c r="D72" i="251"/>
  <c r="A71" i="240" s="1"/>
  <c r="K66" i="253"/>
  <c r="P65" i="243"/>
  <c r="B65" i="265" s="1"/>
  <c r="D66" i="251"/>
  <c r="A65" i="240" s="1"/>
  <c r="K60" i="253"/>
  <c r="P59" i="243"/>
  <c r="R59" i="243" s="1"/>
  <c r="A59" i="265" s="1"/>
  <c r="D60" i="251"/>
  <c r="A59" i="240" s="1"/>
  <c r="H53" i="240"/>
  <c r="I53" i="240"/>
  <c r="K53" i="240"/>
  <c r="L53" i="240"/>
  <c r="M53" i="240"/>
  <c r="D53" i="240"/>
  <c r="C53" i="240"/>
  <c r="E53" i="240"/>
  <c r="F53" i="240"/>
  <c r="G53" i="240"/>
  <c r="J53" i="240"/>
  <c r="I192" i="251"/>
  <c r="I168" i="251"/>
  <c r="I144" i="251"/>
  <c r="I120" i="251"/>
  <c r="I96" i="251"/>
  <c r="I72" i="251"/>
  <c r="C163" i="240"/>
  <c r="L191" i="253"/>
  <c r="Q190" i="243"/>
  <c r="J191" i="251"/>
  <c r="E191" i="251"/>
  <c r="B190" i="240" s="1"/>
  <c r="L143" i="253"/>
  <c r="Q142" i="243"/>
  <c r="J143" i="251"/>
  <c r="E143" i="251"/>
  <c r="B142" i="240" s="1"/>
  <c r="L101" i="253"/>
  <c r="Q100" i="243"/>
  <c r="J101" i="251"/>
  <c r="E101" i="251"/>
  <c r="B100" i="240" s="1"/>
  <c r="L77" i="253"/>
  <c r="Q76" i="243"/>
  <c r="J77" i="251"/>
  <c r="E77" i="251"/>
  <c r="B76" i="240" s="1"/>
  <c r="L59" i="253"/>
  <c r="Q58" i="243"/>
  <c r="J59" i="251"/>
  <c r="E59" i="251"/>
  <c r="B58" i="240" s="1"/>
  <c r="J190" i="251"/>
  <c r="J70" i="251"/>
  <c r="K197" i="253"/>
  <c r="P196" i="243"/>
  <c r="I197" i="251"/>
  <c r="D197" i="251"/>
  <c r="A196" i="240" s="1"/>
  <c r="K191" i="253"/>
  <c r="P190" i="243"/>
  <c r="I191" i="251"/>
  <c r="D191" i="251"/>
  <c r="A190" i="240" s="1"/>
  <c r="K185" i="253"/>
  <c r="P184" i="243"/>
  <c r="I185" i="251"/>
  <c r="D185" i="251"/>
  <c r="A184" i="240" s="1"/>
  <c r="K179" i="253"/>
  <c r="P178" i="243"/>
  <c r="I179" i="251"/>
  <c r="D179" i="251"/>
  <c r="A178" i="240" s="1"/>
  <c r="K173" i="253"/>
  <c r="P172" i="243"/>
  <c r="I173" i="251"/>
  <c r="D173" i="251"/>
  <c r="A172" i="240" s="1"/>
  <c r="K167" i="253"/>
  <c r="P166" i="243"/>
  <c r="I167" i="251"/>
  <c r="D167" i="251"/>
  <c r="A166" i="240" s="1"/>
  <c r="K161" i="253"/>
  <c r="P160" i="243"/>
  <c r="I161" i="251"/>
  <c r="D161" i="251"/>
  <c r="A160" i="240" s="1"/>
  <c r="K155" i="253"/>
  <c r="P154" i="243"/>
  <c r="I155" i="251"/>
  <c r="D155" i="251"/>
  <c r="A154" i="240" s="1"/>
  <c r="K149" i="253"/>
  <c r="P148" i="243"/>
  <c r="I149" i="251"/>
  <c r="D149" i="251"/>
  <c r="A148" i="240" s="1"/>
  <c r="K143" i="253"/>
  <c r="P142" i="243"/>
  <c r="X142" i="243" s="1"/>
  <c r="I143" i="251"/>
  <c r="D143" i="251"/>
  <c r="A142" i="240" s="1"/>
  <c r="K137" i="253"/>
  <c r="P136" i="243"/>
  <c r="I137" i="251"/>
  <c r="D137" i="251"/>
  <c r="A136" i="240" s="1"/>
  <c r="K131" i="253"/>
  <c r="P130" i="243"/>
  <c r="I131" i="251"/>
  <c r="D131" i="251"/>
  <c r="A130" i="240" s="1"/>
  <c r="K125" i="253"/>
  <c r="P124" i="243"/>
  <c r="I125" i="251"/>
  <c r="D125" i="251"/>
  <c r="A124" i="240" s="1"/>
  <c r="K119" i="253"/>
  <c r="P118" i="243"/>
  <c r="I119" i="251"/>
  <c r="D119" i="251"/>
  <c r="A118" i="240" s="1"/>
  <c r="K113" i="253"/>
  <c r="P112" i="243"/>
  <c r="I113" i="251"/>
  <c r="D113" i="251"/>
  <c r="A112" i="240" s="1"/>
  <c r="K107" i="253"/>
  <c r="P106" i="243"/>
  <c r="I107" i="251"/>
  <c r="D107" i="251"/>
  <c r="A106" i="240" s="1"/>
  <c r="K101" i="253"/>
  <c r="P100" i="243"/>
  <c r="I101" i="251"/>
  <c r="D101" i="251"/>
  <c r="A100" i="240" s="1"/>
  <c r="K95" i="253"/>
  <c r="P94" i="243"/>
  <c r="I95" i="251"/>
  <c r="D95" i="251"/>
  <c r="A94" i="240" s="1"/>
  <c r="K89" i="253"/>
  <c r="P88" i="243"/>
  <c r="I89" i="251"/>
  <c r="D89" i="251"/>
  <c r="A88" i="240" s="1"/>
  <c r="K83" i="253"/>
  <c r="P82" i="243"/>
  <c r="I83" i="251"/>
  <c r="D83" i="251"/>
  <c r="A82" i="240" s="1"/>
  <c r="K77" i="253"/>
  <c r="P76" i="243"/>
  <c r="I77" i="251"/>
  <c r="D77" i="251"/>
  <c r="A76" i="240" s="1"/>
  <c r="K71" i="253"/>
  <c r="P70" i="243"/>
  <c r="I71" i="251"/>
  <c r="D71" i="251"/>
  <c r="A70" i="240" s="1"/>
  <c r="K65" i="253"/>
  <c r="P64" i="243"/>
  <c r="I65" i="251"/>
  <c r="D65" i="251"/>
  <c r="A64" i="240" s="1"/>
  <c r="K59" i="253"/>
  <c r="P58" i="243"/>
  <c r="I59" i="251"/>
  <c r="D59" i="251"/>
  <c r="A58" i="240" s="1"/>
  <c r="K203" i="253"/>
  <c r="P202" i="243"/>
  <c r="R202" i="243" s="1"/>
  <c r="I203" i="251"/>
  <c r="D203" i="251"/>
  <c r="A202" i="240" s="1"/>
  <c r="L163" i="240"/>
  <c r="L179" i="253"/>
  <c r="Q178" i="243"/>
  <c r="J179" i="251"/>
  <c r="E179" i="251"/>
  <c r="B178" i="240" s="1"/>
  <c r="L137" i="253"/>
  <c r="Q136" i="243"/>
  <c r="J137" i="251"/>
  <c r="E137" i="251"/>
  <c r="B136" i="240" s="1"/>
  <c r="L95" i="253"/>
  <c r="Q94" i="243"/>
  <c r="J95" i="251"/>
  <c r="E95" i="251"/>
  <c r="B94" i="240" s="1"/>
  <c r="L71" i="253"/>
  <c r="Q70" i="243"/>
  <c r="J71" i="251"/>
  <c r="E71" i="251"/>
  <c r="B70" i="240" s="1"/>
  <c r="L178" i="253"/>
  <c r="Q177" i="243"/>
  <c r="E178" i="251"/>
  <c r="B177" i="240" s="1"/>
  <c r="Q63" i="243"/>
  <c r="L64" i="253"/>
  <c r="E64" i="251"/>
  <c r="B63" i="240" s="1"/>
  <c r="E159" i="240"/>
  <c r="F159" i="240"/>
  <c r="G159" i="240"/>
  <c r="I159" i="240"/>
  <c r="J159" i="240"/>
  <c r="K159" i="240"/>
  <c r="L159" i="240"/>
  <c r="M159" i="240"/>
  <c r="C159" i="240"/>
  <c r="D159" i="240"/>
  <c r="H159" i="240"/>
  <c r="D57" i="240"/>
  <c r="E57" i="240"/>
  <c r="G57" i="240"/>
  <c r="H57" i="240"/>
  <c r="I57" i="240"/>
  <c r="J57" i="240"/>
  <c r="K57" i="240"/>
  <c r="L57" i="240"/>
  <c r="M57" i="240"/>
  <c r="F57" i="240"/>
  <c r="C57" i="240"/>
  <c r="L173" i="253"/>
  <c r="Q172" i="243"/>
  <c r="J173" i="251"/>
  <c r="E173" i="251"/>
  <c r="B172" i="240" s="1"/>
  <c r="L107" i="253"/>
  <c r="Q106" i="243"/>
  <c r="J107" i="251"/>
  <c r="E107" i="251"/>
  <c r="B106" i="240" s="1"/>
  <c r="M199" i="240"/>
  <c r="E199" i="240"/>
  <c r="G199" i="240"/>
  <c r="H199" i="240"/>
  <c r="I199" i="240"/>
  <c r="D199" i="240"/>
  <c r="F199" i="240"/>
  <c r="C199" i="240"/>
  <c r="J199" i="240"/>
  <c r="K199" i="240"/>
  <c r="L199" i="240"/>
  <c r="L112" i="253"/>
  <c r="Q111" i="243"/>
  <c r="E112" i="251"/>
  <c r="B111" i="240" s="1"/>
  <c r="D81" i="240"/>
  <c r="E81" i="240"/>
  <c r="G81" i="240"/>
  <c r="H81" i="240"/>
  <c r="I81" i="240"/>
  <c r="J81" i="240"/>
  <c r="K81" i="240"/>
  <c r="L81" i="240"/>
  <c r="F81" i="240"/>
  <c r="M81" i="240"/>
  <c r="C81" i="240"/>
  <c r="K178" i="253"/>
  <c r="P177" i="243"/>
  <c r="R177" i="243" s="1"/>
  <c r="A177" i="265" s="1"/>
  <c r="K154" i="253"/>
  <c r="P153" i="243"/>
  <c r="K130" i="253"/>
  <c r="P129" i="243"/>
  <c r="B129" i="265" s="1"/>
  <c r="K106" i="253"/>
  <c r="P105" i="243"/>
  <c r="K88" i="253"/>
  <c r="P87" i="243"/>
  <c r="X87" i="243" s="1"/>
  <c r="K64" i="253"/>
  <c r="P63" i="243"/>
  <c r="K58" i="253"/>
  <c r="P57" i="243"/>
  <c r="J112" i="251"/>
  <c r="J64" i="251"/>
  <c r="C127" i="240"/>
  <c r="L185" i="253"/>
  <c r="Q184" i="243"/>
  <c r="J185" i="251"/>
  <c r="E185" i="251"/>
  <c r="B184" i="240" s="1"/>
  <c r="L155" i="253"/>
  <c r="Q154" i="243"/>
  <c r="J155" i="251"/>
  <c r="E155" i="251"/>
  <c r="B154" i="240" s="1"/>
  <c r="L113" i="253"/>
  <c r="Q112" i="243"/>
  <c r="J113" i="251"/>
  <c r="E113" i="251"/>
  <c r="B112" i="240" s="1"/>
  <c r="L89" i="253"/>
  <c r="J89" i="251"/>
  <c r="E89" i="251"/>
  <c r="B88" i="240" s="1"/>
  <c r="Q88" i="243"/>
  <c r="L65" i="253"/>
  <c r="Q64" i="243"/>
  <c r="J65" i="251"/>
  <c r="E65" i="251"/>
  <c r="B64" i="240" s="1"/>
  <c r="Q93" i="243"/>
  <c r="L94" i="253"/>
  <c r="E94" i="251"/>
  <c r="B93" i="240" s="1"/>
  <c r="D123" i="240"/>
  <c r="G123" i="240"/>
  <c r="E123" i="240"/>
  <c r="F123" i="240"/>
  <c r="H123" i="240"/>
  <c r="I123" i="240"/>
  <c r="J123" i="240"/>
  <c r="K123" i="240"/>
  <c r="L123" i="240"/>
  <c r="M123" i="240"/>
  <c r="K184" i="253"/>
  <c r="P183" i="243"/>
  <c r="X183" i="243" s="1"/>
  <c r="K160" i="253"/>
  <c r="P159" i="243"/>
  <c r="K136" i="253"/>
  <c r="P135" i="243"/>
  <c r="K118" i="253"/>
  <c r="P117" i="243"/>
  <c r="B117" i="265" s="1"/>
  <c r="K94" i="253"/>
  <c r="P93" i="243"/>
  <c r="K76" i="253"/>
  <c r="P75" i="243"/>
  <c r="R75" i="243" s="1"/>
  <c r="A75" i="265" s="1"/>
  <c r="L171" i="253"/>
  <c r="Q170" i="243"/>
  <c r="E171" i="251"/>
  <c r="B170" i="240" s="1"/>
  <c r="J171" i="251"/>
  <c r="L159" i="253"/>
  <c r="Q158" i="243"/>
  <c r="E159" i="251"/>
  <c r="B158" i="240" s="1"/>
  <c r="J159" i="251"/>
  <c r="L153" i="253"/>
  <c r="Q152" i="243"/>
  <c r="E153" i="251"/>
  <c r="B152" i="240" s="1"/>
  <c r="J153" i="251"/>
  <c r="L147" i="253"/>
  <c r="Q146" i="243"/>
  <c r="E147" i="251"/>
  <c r="B146" i="240" s="1"/>
  <c r="J147" i="251"/>
  <c r="L141" i="253"/>
  <c r="Q140" i="243"/>
  <c r="E141" i="251"/>
  <c r="B140" i="240" s="1"/>
  <c r="J141" i="251"/>
  <c r="L135" i="253"/>
  <c r="Q134" i="243"/>
  <c r="E135" i="251"/>
  <c r="B134" i="240" s="1"/>
  <c r="J135" i="251"/>
  <c r="L129" i="253"/>
  <c r="Q128" i="243"/>
  <c r="E129" i="251"/>
  <c r="B128" i="240" s="1"/>
  <c r="J129" i="251"/>
  <c r="L123" i="253"/>
  <c r="Q122" i="243"/>
  <c r="E123" i="251"/>
  <c r="B122" i="240" s="1"/>
  <c r="J123" i="251"/>
  <c r="L117" i="253"/>
  <c r="Q116" i="243"/>
  <c r="E117" i="251"/>
  <c r="B116" i="240" s="1"/>
  <c r="J117" i="251"/>
  <c r="L111" i="253"/>
  <c r="Q110" i="243"/>
  <c r="E111" i="251"/>
  <c r="B110" i="240" s="1"/>
  <c r="J111" i="251"/>
  <c r="L105" i="253"/>
  <c r="Q104" i="243"/>
  <c r="E105" i="251"/>
  <c r="B104" i="240" s="1"/>
  <c r="J105" i="251"/>
  <c r="L99" i="253"/>
  <c r="Q98" i="243"/>
  <c r="E99" i="251"/>
  <c r="B98" i="240" s="1"/>
  <c r="J99" i="251"/>
  <c r="L93" i="253"/>
  <c r="Q92" i="243"/>
  <c r="E93" i="251"/>
  <c r="B92" i="240" s="1"/>
  <c r="J93" i="251"/>
  <c r="L87" i="253"/>
  <c r="Q86" i="243"/>
  <c r="E87" i="251"/>
  <c r="B86" i="240" s="1"/>
  <c r="J87" i="251"/>
  <c r="L81" i="253"/>
  <c r="Q80" i="243"/>
  <c r="E81" i="251"/>
  <c r="B80" i="240" s="1"/>
  <c r="J81" i="251"/>
  <c r="L75" i="253"/>
  <c r="Q74" i="243"/>
  <c r="E75" i="251"/>
  <c r="B74" i="240" s="1"/>
  <c r="J75" i="251"/>
  <c r="L69" i="253"/>
  <c r="Q68" i="243"/>
  <c r="E69" i="251"/>
  <c r="B68" i="240" s="1"/>
  <c r="J69" i="251"/>
  <c r="L63" i="253"/>
  <c r="Q62" i="243"/>
  <c r="E63" i="251"/>
  <c r="B62" i="240" s="1"/>
  <c r="J63" i="251"/>
  <c r="L57" i="253"/>
  <c r="Q56" i="243"/>
  <c r="E57" i="251"/>
  <c r="B56" i="240" s="1"/>
  <c r="J57" i="251"/>
  <c r="L201" i="253"/>
  <c r="Q200" i="243"/>
  <c r="E201" i="251"/>
  <c r="B200" i="240" s="1"/>
  <c r="J201" i="251"/>
  <c r="D194" i="251"/>
  <c r="A193" i="240" s="1"/>
  <c r="D176" i="251"/>
  <c r="A175" i="240" s="1"/>
  <c r="I184" i="251"/>
  <c r="I160" i="251"/>
  <c r="I136" i="251"/>
  <c r="I88" i="251"/>
  <c r="I64" i="251"/>
  <c r="C123" i="240"/>
  <c r="L131" i="253"/>
  <c r="Q130" i="243"/>
  <c r="J131" i="251"/>
  <c r="E131" i="251"/>
  <c r="B130" i="240" s="1"/>
  <c r="L83" i="253"/>
  <c r="Q82" i="243"/>
  <c r="J83" i="251"/>
  <c r="E83" i="251"/>
  <c r="B82" i="240" s="1"/>
  <c r="L160" i="253"/>
  <c r="Q159" i="243"/>
  <c r="E160" i="251"/>
  <c r="B159" i="240" s="1"/>
  <c r="E195" i="240"/>
  <c r="F195" i="240"/>
  <c r="G195" i="240"/>
  <c r="I195" i="240"/>
  <c r="K195" i="240"/>
  <c r="L195" i="240"/>
  <c r="M195" i="240"/>
  <c r="D195" i="240"/>
  <c r="H195" i="240"/>
  <c r="J195" i="240"/>
  <c r="C195" i="240"/>
  <c r="D105" i="240"/>
  <c r="E105" i="240"/>
  <c r="G105" i="240"/>
  <c r="H105" i="240"/>
  <c r="J105" i="240"/>
  <c r="K105" i="240"/>
  <c r="L105" i="240"/>
  <c r="F105" i="240"/>
  <c r="I105" i="240"/>
  <c r="M105" i="240"/>
  <c r="C105" i="240"/>
  <c r="K190" i="253"/>
  <c r="P189" i="243"/>
  <c r="B189" i="265" s="1"/>
  <c r="K166" i="253"/>
  <c r="P165" i="243"/>
  <c r="K142" i="253"/>
  <c r="P141" i="243"/>
  <c r="X141" i="243" s="1"/>
  <c r="K112" i="253"/>
  <c r="P111" i="243"/>
  <c r="K70" i="253"/>
  <c r="P69" i="243"/>
  <c r="L189" i="253"/>
  <c r="Q188" i="243"/>
  <c r="E189" i="251"/>
  <c r="B188" i="240" s="1"/>
  <c r="J189" i="251"/>
  <c r="L177" i="253"/>
  <c r="Q176" i="243"/>
  <c r="E177" i="251"/>
  <c r="B176" i="240" s="1"/>
  <c r="J177" i="251"/>
  <c r="K189" i="253"/>
  <c r="D189" i="251"/>
  <c r="A188" i="240" s="1"/>
  <c r="I189" i="251"/>
  <c r="K171" i="253"/>
  <c r="D171" i="251"/>
  <c r="A170" i="240" s="1"/>
  <c r="P170" i="243"/>
  <c r="I171" i="251"/>
  <c r="K159" i="253"/>
  <c r="P158" i="243"/>
  <c r="D159" i="251"/>
  <c r="A158" i="240" s="1"/>
  <c r="I159" i="251"/>
  <c r="K147" i="253"/>
  <c r="P146" i="243"/>
  <c r="R146" i="243" s="1"/>
  <c r="D147" i="251"/>
  <c r="A146" i="240" s="1"/>
  <c r="I147" i="251"/>
  <c r="K141" i="253"/>
  <c r="P140" i="243"/>
  <c r="D141" i="251"/>
  <c r="A140" i="240" s="1"/>
  <c r="I141" i="251"/>
  <c r="K135" i="253"/>
  <c r="D135" i="251"/>
  <c r="A134" i="240" s="1"/>
  <c r="P134" i="243"/>
  <c r="I135" i="251"/>
  <c r="K129" i="253"/>
  <c r="P128" i="243"/>
  <c r="R128" i="243" s="1"/>
  <c r="A128" i="265" s="1"/>
  <c r="D129" i="251"/>
  <c r="A128" i="240" s="1"/>
  <c r="I129" i="251"/>
  <c r="K123" i="253"/>
  <c r="P122" i="243"/>
  <c r="D123" i="251"/>
  <c r="A122" i="240" s="1"/>
  <c r="I123" i="251"/>
  <c r="K117" i="253"/>
  <c r="D117" i="251"/>
  <c r="A116" i="240" s="1"/>
  <c r="I117" i="251"/>
  <c r="K111" i="253"/>
  <c r="P110" i="243"/>
  <c r="X110" i="243" s="1"/>
  <c r="D111" i="251"/>
  <c r="A110" i="240" s="1"/>
  <c r="I111" i="251"/>
  <c r="K105" i="253"/>
  <c r="P104" i="243"/>
  <c r="D105" i="251"/>
  <c r="A104" i="240" s="1"/>
  <c r="I105" i="251"/>
  <c r="K99" i="253"/>
  <c r="P98" i="243"/>
  <c r="D99" i="251"/>
  <c r="A98" i="240" s="1"/>
  <c r="I99" i="251"/>
  <c r="K93" i="253"/>
  <c r="P92" i="243"/>
  <c r="R92" i="243" s="1"/>
  <c r="A92" i="265" s="1"/>
  <c r="D93" i="251"/>
  <c r="A92" i="240" s="1"/>
  <c r="I93" i="251"/>
  <c r="K87" i="253"/>
  <c r="P86" i="243"/>
  <c r="D87" i="251"/>
  <c r="A86" i="240" s="1"/>
  <c r="I87" i="251"/>
  <c r="K81" i="253"/>
  <c r="P80" i="243"/>
  <c r="D81" i="251"/>
  <c r="A80" i="240" s="1"/>
  <c r="I81" i="251"/>
  <c r="K75" i="253"/>
  <c r="P74" i="243"/>
  <c r="R74" i="243" s="1"/>
  <c r="D75" i="251"/>
  <c r="A74" i="240" s="1"/>
  <c r="I75" i="251"/>
  <c r="K69" i="253"/>
  <c r="P68" i="243"/>
  <c r="D69" i="251"/>
  <c r="A68" i="240" s="1"/>
  <c r="I69" i="251"/>
  <c r="K63" i="253"/>
  <c r="P62" i="243"/>
  <c r="D63" i="251"/>
  <c r="A62" i="240" s="1"/>
  <c r="I63" i="251"/>
  <c r="K57" i="253"/>
  <c r="D57" i="251"/>
  <c r="A56" i="240" s="1"/>
  <c r="P56" i="243"/>
  <c r="R56" i="243" s="1"/>
  <c r="A56" i="265" s="1"/>
  <c r="I57" i="251"/>
  <c r="K201" i="253"/>
  <c r="P200" i="243"/>
  <c r="D201" i="251"/>
  <c r="A200" i="240" s="1"/>
  <c r="I201" i="251"/>
  <c r="D76" i="251"/>
  <c r="A75" i="240" s="1"/>
  <c r="I180" i="251"/>
  <c r="I156" i="251"/>
  <c r="I132" i="251"/>
  <c r="I108" i="251"/>
  <c r="I84" i="251"/>
  <c r="I60" i="251"/>
  <c r="L119" i="253"/>
  <c r="Q118" i="243"/>
  <c r="J119" i="251"/>
  <c r="E119" i="251"/>
  <c r="B118" i="240" s="1"/>
  <c r="M145" i="240"/>
  <c r="D145" i="240"/>
  <c r="E145" i="240"/>
  <c r="F145" i="240"/>
  <c r="G145" i="240"/>
  <c r="H145" i="240"/>
  <c r="I145" i="240"/>
  <c r="J145" i="240"/>
  <c r="K145" i="240"/>
  <c r="L145" i="240"/>
  <c r="C145" i="240"/>
  <c r="L142" i="253"/>
  <c r="Q141" i="243"/>
  <c r="E142" i="251"/>
  <c r="B141" i="240" s="1"/>
  <c r="Q81" i="243"/>
  <c r="L82" i="253"/>
  <c r="E82" i="251"/>
  <c r="B81" i="240" s="1"/>
  <c r="E177" i="240"/>
  <c r="F177" i="240"/>
  <c r="G177" i="240"/>
  <c r="I177" i="240"/>
  <c r="J177" i="240"/>
  <c r="K177" i="240"/>
  <c r="L177" i="240"/>
  <c r="M177" i="240"/>
  <c r="D177" i="240"/>
  <c r="H177" i="240"/>
  <c r="C177" i="240"/>
  <c r="K196" i="253"/>
  <c r="P195" i="243"/>
  <c r="K172" i="253"/>
  <c r="P171" i="243"/>
  <c r="R171" i="243" s="1"/>
  <c r="A171" i="265" s="1"/>
  <c r="K148" i="253"/>
  <c r="P147" i="243"/>
  <c r="K124" i="253"/>
  <c r="P123" i="243"/>
  <c r="K100" i="253"/>
  <c r="P99" i="243"/>
  <c r="K82" i="253"/>
  <c r="P81" i="243"/>
  <c r="B81" i="265" s="1"/>
  <c r="L195" i="253"/>
  <c r="Q194" i="243"/>
  <c r="E195" i="251"/>
  <c r="B194" i="240" s="1"/>
  <c r="J195" i="251"/>
  <c r="L183" i="253"/>
  <c r="Q182" i="243"/>
  <c r="E183" i="251"/>
  <c r="B182" i="240" s="1"/>
  <c r="J183" i="251"/>
  <c r="L165" i="253"/>
  <c r="Q164" i="243"/>
  <c r="E165" i="251"/>
  <c r="B164" i="240" s="1"/>
  <c r="J165" i="251"/>
  <c r="K195" i="253"/>
  <c r="P194" i="243"/>
  <c r="D195" i="251"/>
  <c r="A194" i="240" s="1"/>
  <c r="I195" i="251"/>
  <c r="K183" i="253"/>
  <c r="P182" i="243"/>
  <c r="D183" i="251"/>
  <c r="A182" i="240" s="1"/>
  <c r="I183" i="251"/>
  <c r="K177" i="253"/>
  <c r="P176" i="243"/>
  <c r="D177" i="251"/>
  <c r="A176" i="240" s="1"/>
  <c r="I177" i="251"/>
  <c r="K165" i="253"/>
  <c r="P164" i="243"/>
  <c r="D165" i="251"/>
  <c r="A164" i="240" s="1"/>
  <c r="I165" i="251"/>
  <c r="K153" i="253"/>
  <c r="D153" i="251"/>
  <c r="A152" i="240" s="1"/>
  <c r="P152" i="243"/>
  <c r="I153" i="251"/>
  <c r="L194" i="253"/>
  <c r="Q193" i="243"/>
  <c r="J194" i="251"/>
  <c r="L188" i="253"/>
  <c r="Q187" i="243"/>
  <c r="J188" i="251"/>
  <c r="L182" i="253"/>
  <c r="Q181" i="243"/>
  <c r="J182" i="251"/>
  <c r="L176" i="253"/>
  <c r="Q175" i="243"/>
  <c r="J176" i="251"/>
  <c r="L170" i="253"/>
  <c r="Q169" i="243"/>
  <c r="J170" i="251"/>
  <c r="L164" i="253"/>
  <c r="Q163" i="243"/>
  <c r="J164" i="251"/>
  <c r="L158" i="253"/>
  <c r="Q157" i="243"/>
  <c r="J158" i="251"/>
  <c r="L152" i="253"/>
  <c r="Q151" i="243"/>
  <c r="J152" i="251"/>
  <c r="L146" i="253"/>
  <c r="Q145" i="243"/>
  <c r="J146" i="251"/>
  <c r="L140" i="253"/>
  <c r="Q139" i="243"/>
  <c r="J140" i="251"/>
  <c r="L134" i="253"/>
  <c r="Q133" i="243"/>
  <c r="J134" i="251"/>
  <c r="L128" i="253"/>
  <c r="Q127" i="243"/>
  <c r="J128" i="251"/>
  <c r="L122" i="253"/>
  <c r="Q121" i="243"/>
  <c r="J122" i="251"/>
  <c r="L116" i="253"/>
  <c r="Q115" i="243"/>
  <c r="J116" i="251"/>
  <c r="Q109" i="243"/>
  <c r="L110" i="253"/>
  <c r="J110" i="251"/>
  <c r="L104" i="253"/>
  <c r="Q103" i="243"/>
  <c r="J104" i="251"/>
  <c r="L98" i="253"/>
  <c r="Q97" i="243"/>
  <c r="J98" i="251"/>
  <c r="L92" i="253"/>
  <c r="Q91" i="243"/>
  <c r="J92" i="251"/>
  <c r="L86" i="253"/>
  <c r="Q85" i="243"/>
  <c r="J86" i="251"/>
  <c r="Q79" i="243"/>
  <c r="L80" i="253"/>
  <c r="J80" i="251"/>
  <c r="L74" i="253"/>
  <c r="Q73" i="243"/>
  <c r="J74" i="251"/>
  <c r="Q67" i="243"/>
  <c r="L68" i="253"/>
  <c r="J68" i="251"/>
  <c r="L62" i="253"/>
  <c r="Q61" i="243"/>
  <c r="J62" i="251"/>
  <c r="L56" i="253"/>
  <c r="Q55" i="243"/>
  <c r="J56" i="251"/>
  <c r="L200" i="253"/>
  <c r="Q199" i="243"/>
  <c r="J200" i="251"/>
  <c r="D190" i="251"/>
  <c r="A189" i="240" s="1"/>
  <c r="D172" i="251"/>
  <c r="A171" i="240" s="1"/>
  <c r="D154" i="251"/>
  <c r="A153" i="240" s="1"/>
  <c r="D136" i="251"/>
  <c r="A135" i="240" s="1"/>
  <c r="D118" i="251"/>
  <c r="A117" i="240" s="1"/>
  <c r="E98" i="251"/>
  <c r="B97" i="240" s="1"/>
  <c r="E74" i="251"/>
  <c r="B73" i="240" s="1"/>
  <c r="J178" i="251"/>
  <c r="J130" i="251"/>
  <c r="J82" i="251"/>
  <c r="J58" i="251"/>
  <c r="P188" i="243"/>
  <c r="L184" i="253"/>
  <c r="Q183" i="243"/>
  <c r="E184" i="251"/>
  <c r="B183" i="240" s="1"/>
  <c r="L124" i="253"/>
  <c r="Q123" i="243"/>
  <c r="E124" i="251"/>
  <c r="B123" i="240" s="1"/>
  <c r="K158" i="253"/>
  <c r="P157" i="243"/>
  <c r="I158" i="251"/>
  <c r="K116" i="253"/>
  <c r="P115" i="243"/>
  <c r="I116" i="251"/>
  <c r="K74" i="253"/>
  <c r="P73" i="243"/>
  <c r="I74" i="251"/>
  <c r="I178" i="251"/>
  <c r="I154" i="251"/>
  <c r="I130" i="251"/>
  <c r="I106" i="251"/>
  <c r="I82" i="251"/>
  <c r="I58" i="251"/>
  <c r="L161" i="253"/>
  <c r="Q160" i="243"/>
  <c r="J161" i="251"/>
  <c r="E161" i="251"/>
  <c r="B160" i="240" s="1"/>
  <c r="M181" i="240"/>
  <c r="E181" i="240"/>
  <c r="F181" i="240"/>
  <c r="G181" i="240"/>
  <c r="H181" i="240"/>
  <c r="I181" i="240"/>
  <c r="D181" i="240"/>
  <c r="J181" i="240"/>
  <c r="K181" i="240"/>
  <c r="L196" i="253"/>
  <c r="Q195" i="243"/>
  <c r="E196" i="251"/>
  <c r="B195" i="240" s="1"/>
  <c r="L154" i="253"/>
  <c r="Q153" i="243"/>
  <c r="E154" i="251"/>
  <c r="B153" i="240" s="1"/>
  <c r="L118" i="253"/>
  <c r="Q117" i="243"/>
  <c r="E118" i="251"/>
  <c r="B117" i="240" s="1"/>
  <c r="Q87" i="243"/>
  <c r="L88" i="253"/>
  <c r="E88" i="251"/>
  <c r="B87" i="240" s="1"/>
  <c r="K182" i="253"/>
  <c r="P181" i="243"/>
  <c r="R181" i="243" s="1"/>
  <c r="A181" i="265" s="1"/>
  <c r="I182" i="251"/>
  <c r="K164" i="253"/>
  <c r="P163" i="243"/>
  <c r="I164" i="251"/>
  <c r="K146" i="253"/>
  <c r="P145" i="243"/>
  <c r="I146" i="251"/>
  <c r="K134" i="253"/>
  <c r="P133" i="243"/>
  <c r="I134" i="251"/>
  <c r="K122" i="253"/>
  <c r="P121" i="243"/>
  <c r="I122" i="251"/>
  <c r="K104" i="253"/>
  <c r="P103" i="243"/>
  <c r="I104" i="251"/>
  <c r="K92" i="253"/>
  <c r="P91" i="243"/>
  <c r="I92" i="251"/>
  <c r="K80" i="253"/>
  <c r="P79" i="243"/>
  <c r="I80" i="251"/>
  <c r="K68" i="253"/>
  <c r="P67" i="243"/>
  <c r="I68" i="251"/>
  <c r="K56" i="253"/>
  <c r="P55" i="243"/>
  <c r="I56" i="251"/>
  <c r="L181" i="253"/>
  <c r="Q180" i="243"/>
  <c r="J181" i="251"/>
  <c r="L175" i="253"/>
  <c r="Q174" i="243"/>
  <c r="J175" i="251"/>
  <c r="L169" i="253"/>
  <c r="J169" i="251"/>
  <c r="Q168" i="243"/>
  <c r="L163" i="253"/>
  <c r="Q162" i="243"/>
  <c r="J163" i="251"/>
  <c r="L157" i="253"/>
  <c r="Q156" i="243"/>
  <c r="J157" i="251"/>
  <c r="L151" i="253"/>
  <c r="Q150" i="243"/>
  <c r="J151" i="251"/>
  <c r="L145" i="253"/>
  <c r="Q144" i="243"/>
  <c r="J145" i="251"/>
  <c r="L139" i="253"/>
  <c r="Q138" i="243"/>
  <c r="J139" i="251"/>
  <c r="L133" i="253"/>
  <c r="Q132" i="243"/>
  <c r="J133" i="251"/>
  <c r="L127" i="253"/>
  <c r="Q126" i="243"/>
  <c r="J127" i="251"/>
  <c r="L121" i="253"/>
  <c r="Q120" i="243"/>
  <c r="J121" i="251"/>
  <c r="L115" i="253"/>
  <c r="J115" i="251"/>
  <c r="L109" i="253"/>
  <c r="Q108" i="243"/>
  <c r="J109" i="251"/>
  <c r="L103" i="253"/>
  <c r="Q102" i="243"/>
  <c r="J103" i="251"/>
  <c r="E103" i="251"/>
  <c r="B102" i="240" s="1"/>
  <c r="L97" i="253"/>
  <c r="Q96" i="243"/>
  <c r="J97" i="251"/>
  <c r="E97" i="251"/>
  <c r="B96" i="240" s="1"/>
  <c r="L91" i="253"/>
  <c r="Q90" i="243"/>
  <c r="J91" i="251"/>
  <c r="E91" i="251"/>
  <c r="B90" i="240" s="1"/>
  <c r="L85" i="253"/>
  <c r="J85" i="251"/>
  <c r="Q84" i="243"/>
  <c r="E85" i="251"/>
  <c r="B84" i="240" s="1"/>
  <c r="L79" i="253"/>
  <c r="Q78" i="243"/>
  <c r="J79" i="251"/>
  <c r="E79" i="251"/>
  <c r="B78" i="240" s="1"/>
  <c r="L73" i="253"/>
  <c r="Q72" i="243"/>
  <c r="J73" i="251"/>
  <c r="E73" i="251"/>
  <c r="B72" i="240" s="1"/>
  <c r="L67" i="253"/>
  <c r="Q66" i="243"/>
  <c r="J67" i="251"/>
  <c r="E67" i="251"/>
  <c r="B66" i="240" s="1"/>
  <c r="L61" i="253"/>
  <c r="Q60" i="243"/>
  <c r="J61" i="251"/>
  <c r="E61" i="251"/>
  <c r="B60" i="240" s="1"/>
  <c r="L55" i="253"/>
  <c r="Q54" i="243"/>
  <c r="J55" i="251"/>
  <c r="E55" i="251"/>
  <c r="B54" i="240" s="1"/>
  <c r="D134" i="251"/>
  <c r="A133" i="240" s="1"/>
  <c r="D116" i="251"/>
  <c r="A115" i="240" s="1"/>
  <c r="D94" i="251"/>
  <c r="A93" i="240" s="1"/>
  <c r="D70" i="251"/>
  <c r="A69" i="240" s="1"/>
  <c r="I198" i="251"/>
  <c r="I174" i="251"/>
  <c r="I150" i="251"/>
  <c r="I126" i="251"/>
  <c r="I102" i="251"/>
  <c r="I78" i="251"/>
  <c r="P116" i="243"/>
  <c r="R116" i="243" s="1"/>
  <c r="A116" i="265" s="1"/>
  <c r="L197" i="253"/>
  <c r="Q196" i="243"/>
  <c r="J197" i="251"/>
  <c r="E197" i="251"/>
  <c r="B196" i="240" s="1"/>
  <c r="L125" i="253"/>
  <c r="Q124" i="243"/>
  <c r="J125" i="251"/>
  <c r="E125" i="251"/>
  <c r="B124" i="240" s="1"/>
  <c r="L109" i="240"/>
  <c r="M109" i="240"/>
  <c r="D109" i="240"/>
  <c r="F109" i="240"/>
  <c r="G109" i="240"/>
  <c r="H109" i="240"/>
  <c r="E109" i="240"/>
  <c r="I109" i="240"/>
  <c r="J109" i="240"/>
  <c r="C109" i="240"/>
  <c r="K109" i="240"/>
  <c r="L166" i="253"/>
  <c r="Q165" i="243"/>
  <c r="E166" i="251"/>
  <c r="B165" i="240" s="1"/>
  <c r="L136" i="253"/>
  <c r="Q135" i="243"/>
  <c r="E136" i="251"/>
  <c r="B135" i="240" s="1"/>
  <c r="Q105" i="243"/>
  <c r="L106" i="253"/>
  <c r="E106" i="251"/>
  <c r="B105" i="240" s="1"/>
  <c r="Q75" i="243"/>
  <c r="L76" i="253"/>
  <c r="E76" i="251"/>
  <c r="B75" i="240" s="1"/>
  <c r="K188" i="253"/>
  <c r="P187" i="243"/>
  <c r="I188" i="251"/>
  <c r="K170" i="253"/>
  <c r="P169" i="243"/>
  <c r="X169" i="243" s="1"/>
  <c r="I170" i="251"/>
  <c r="K152" i="253"/>
  <c r="P151" i="243"/>
  <c r="I152" i="251"/>
  <c r="K140" i="253"/>
  <c r="P139" i="243"/>
  <c r="I140" i="251"/>
  <c r="K128" i="253"/>
  <c r="P127" i="243"/>
  <c r="I128" i="251"/>
  <c r="K110" i="253"/>
  <c r="P109" i="243"/>
  <c r="I110" i="251"/>
  <c r="K98" i="253"/>
  <c r="P97" i="243"/>
  <c r="I98" i="251"/>
  <c r="K86" i="253"/>
  <c r="P85" i="243"/>
  <c r="B85" i="265" s="1"/>
  <c r="I86" i="251"/>
  <c r="K62" i="253"/>
  <c r="P61" i="243"/>
  <c r="I62" i="251"/>
  <c r="D74" i="251"/>
  <c r="A73" i="240" s="1"/>
  <c r="L193" i="253"/>
  <c r="Q192" i="243"/>
  <c r="J193" i="251"/>
  <c r="L187" i="253"/>
  <c r="J187" i="251"/>
  <c r="K193" i="253"/>
  <c r="P192" i="243"/>
  <c r="R192" i="243" s="1"/>
  <c r="A192" i="265" s="1"/>
  <c r="I193" i="251"/>
  <c r="D193" i="251"/>
  <c r="A192" i="240" s="1"/>
  <c r="K187" i="253"/>
  <c r="I187" i="251"/>
  <c r="D187" i="251"/>
  <c r="A186" i="240" s="1"/>
  <c r="P186" i="243"/>
  <c r="K181" i="253"/>
  <c r="P180" i="243"/>
  <c r="I181" i="251"/>
  <c r="D181" i="251"/>
  <c r="A180" i="240" s="1"/>
  <c r="K175" i="253"/>
  <c r="P174" i="243"/>
  <c r="I175" i="251"/>
  <c r="D175" i="251"/>
  <c r="A174" i="240" s="1"/>
  <c r="K169" i="253"/>
  <c r="I169" i="251"/>
  <c r="P168" i="243"/>
  <c r="D169" i="251"/>
  <c r="A168" i="240" s="1"/>
  <c r="K163" i="253"/>
  <c r="P162" i="243"/>
  <c r="I163" i="251"/>
  <c r="D163" i="251"/>
  <c r="A162" i="240" s="1"/>
  <c r="K157" i="253"/>
  <c r="P156" i="243"/>
  <c r="I157" i="251"/>
  <c r="D157" i="251"/>
  <c r="A156" i="240" s="1"/>
  <c r="K151" i="253"/>
  <c r="P150" i="243"/>
  <c r="I151" i="251"/>
  <c r="D151" i="251"/>
  <c r="A150" i="240" s="1"/>
  <c r="K145" i="253"/>
  <c r="P144" i="243"/>
  <c r="I145" i="251"/>
  <c r="D145" i="251"/>
  <c r="A144" i="240" s="1"/>
  <c r="K139" i="253"/>
  <c r="P138" i="243"/>
  <c r="I139" i="251"/>
  <c r="D139" i="251"/>
  <c r="A138" i="240" s="1"/>
  <c r="K133" i="253"/>
  <c r="P132" i="243"/>
  <c r="I133" i="251"/>
  <c r="D133" i="251"/>
  <c r="A132" i="240" s="1"/>
  <c r="K127" i="253"/>
  <c r="P126" i="243"/>
  <c r="I127" i="251"/>
  <c r="D127" i="251"/>
  <c r="A126" i="240" s="1"/>
  <c r="K121" i="253"/>
  <c r="P120" i="243"/>
  <c r="R120" i="243" s="1"/>
  <c r="A120" i="265" s="1"/>
  <c r="I121" i="251"/>
  <c r="D121" i="251"/>
  <c r="A120" i="240" s="1"/>
  <c r="K115" i="253"/>
  <c r="I115" i="251"/>
  <c r="D115" i="251"/>
  <c r="A114" i="240" s="1"/>
  <c r="P114" i="243"/>
  <c r="K109" i="253"/>
  <c r="P108" i="243"/>
  <c r="I109" i="251"/>
  <c r="D109" i="251"/>
  <c r="A108" i="240" s="1"/>
  <c r="K103" i="253"/>
  <c r="P102" i="243"/>
  <c r="I103" i="251"/>
  <c r="D103" i="251"/>
  <c r="A102" i="240" s="1"/>
  <c r="K97" i="253"/>
  <c r="P96" i="243"/>
  <c r="I97" i="251"/>
  <c r="D97" i="251"/>
  <c r="A96" i="240" s="1"/>
  <c r="K91" i="253"/>
  <c r="P90" i="243"/>
  <c r="I91" i="251"/>
  <c r="D91" i="251"/>
  <c r="A90" i="240" s="1"/>
  <c r="K85" i="253"/>
  <c r="I85" i="251"/>
  <c r="P84" i="243"/>
  <c r="D85" i="251"/>
  <c r="A84" i="240" s="1"/>
  <c r="K79" i="253"/>
  <c r="P78" i="243"/>
  <c r="I79" i="251"/>
  <c r="D79" i="251"/>
  <c r="A78" i="240" s="1"/>
  <c r="K73" i="253"/>
  <c r="P72" i="243"/>
  <c r="I73" i="251"/>
  <c r="D73" i="251"/>
  <c r="A72" i="240" s="1"/>
  <c r="K67" i="253"/>
  <c r="P66" i="243"/>
  <c r="I67" i="251"/>
  <c r="D67" i="251"/>
  <c r="A66" i="240" s="1"/>
  <c r="K61" i="253"/>
  <c r="P60" i="243"/>
  <c r="I61" i="251"/>
  <c r="D61" i="251"/>
  <c r="A60" i="240" s="1"/>
  <c r="K55" i="253"/>
  <c r="P54" i="243"/>
  <c r="I55" i="251"/>
  <c r="D55" i="251"/>
  <c r="A54" i="240" s="1"/>
  <c r="K198" i="240"/>
  <c r="L198" i="240"/>
  <c r="M198" i="240"/>
  <c r="E198" i="240"/>
  <c r="F198" i="240"/>
  <c r="G198" i="240"/>
  <c r="C198" i="240"/>
  <c r="D198" i="240"/>
  <c r="H198" i="240"/>
  <c r="I198" i="240"/>
  <c r="J198" i="240"/>
  <c r="E187" i="251"/>
  <c r="B186" i="240" s="1"/>
  <c r="E169" i="251"/>
  <c r="B168" i="240" s="1"/>
  <c r="E151" i="251"/>
  <c r="B150" i="240" s="1"/>
  <c r="E133" i="251"/>
  <c r="B132" i="240" s="1"/>
  <c r="E115" i="251"/>
  <c r="B114" i="240" s="1"/>
  <c r="E92" i="251"/>
  <c r="B91" i="240" s="1"/>
  <c r="E68" i="251"/>
  <c r="B67" i="240" s="1"/>
  <c r="J196" i="251"/>
  <c r="J172" i="251"/>
  <c r="J148" i="251"/>
  <c r="J124" i="251"/>
  <c r="J100" i="251"/>
  <c r="J76" i="251"/>
  <c r="Q114" i="243"/>
  <c r="K200" i="253"/>
  <c r="P199" i="243"/>
  <c r="L199" i="253"/>
  <c r="Q198" i="243"/>
  <c r="E54" i="251"/>
  <c r="B53" i="240" s="1"/>
  <c r="K199" i="253"/>
  <c r="P198" i="243"/>
  <c r="I200" i="251"/>
  <c r="J199" i="251"/>
  <c r="K54" i="253"/>
  <c r="P53" i="243"/>
  <c r="I199" i="251"/>
  <c r="L203" i="253"/>
  <c r="Q202" i="243"/>
  <c r="J54" i="251"/>
  <c r="Q53" i="243"/>
  <c r="L202" i="253"/>
  <c r="Q201" i="243"/>
  <c r="J203" i="251"/>
  <c r="K202" i="253"/>
  <c r="P201" i="243"/>
  <c r="X109" i="243"/>
  <c r="R170" i="243"/>
  <c r="A170" i="244" s="1"/>
  <c r="X71" i="243"/>
  <c r="X119" i="243"/>
  <c r="X167" i="243"/>
  <c r="X158" i="243"/>
  <c r="X161" i="243"/>
  <c r="R161" i="243"/>
  <c r="A161" i="265" s="1"/>
  <c r="X129" i="243"/>
  <c r="R129" i="243"/>
  <c r="A129" i="265" s="1"/>
  <c r="R117" i="243"/>
  <c r="A117" i="265" s="1"/>
  <c r="X113" i="243"/>
  <c r="R113" i="243"/>
  <c r="A113" i="265" s="1"/>
  <c r="X81" i="243"/>
  <c r="R81" i="243"/>
  <c r="A81" i="265" s="1"/>
  <c r="X65" i="243"/>
  <c r="R65" i="243"/>
  <c r="A65" i="265" s="1"/>
  <c r="R179" i="243"/>
  <c r="A179" i="265" s="1"/>
  <c r="X137" i="243"/>
  <c r="R191" i="243"/>
  <c r="A191" i="265" s="1"/>
  <c r="R175" i="243"/>
  <c r="A175" i="265" s="1"/>
  <c r="R159" i="243"/>
  <c r="A159" i="265" s="1"/>
  <c r="R143" i="243"/>
  <c r="A143" i="265" s="1"/>
  <c r="R95" i="243"/>
  <c r="A95" i="265" s="1"/>
  <c r="X89" i="243"/>
  <c r="X153" i="243"/>
  <c r="X185" i="243"/>
  <c r="R124" i="243"/>
  <c r="A124" i="265" s="1"/>
  <c r="R59" i="265" l="1"/>
  <c r="R89" i="265"/>
  <c r="R94" i="265"/>
  <c r="R98" i="265"/>
  <c r="R65" i="265"/>
  <c r="R166" i="265"/>
  <c r="R190" i="265"/>
  <c r="R77" i="265"/>
  <c r="R53" i="265"/>
  <c r="R85" i="243"/>
  <c r="A85" i="265" s="1"/>
  <c r="X85" i="243"/>
  <c r="R82" i="265"/>
  <c r="R83" i="265"/>
  <c r="R58" i="265"/>
  <c r="R144" i="265"/>
  <c r="R172" i="265"/>
  <c r="R41" i="265"/>
  <c r="X117" i="243"/>
  <c r="R46" i="265"/>
  <c r="R70" i="265"/>
  <c r="R100" i="265"/>
  <c r="R35" i="265"/>
  <c r="R47" i="265"/>
  <c r="R136" i="265"/>
  <c r="R88" i="265"/>
  <c r="R71" i="265"/>
  <c r="R95" i="265"/>
  <c r="R198" i="265"/>
  <c r="R180" i="265"/>
  <c r="R174" i="265"/>
  <c r="R191" i="265"/>
  <c r="R156" i="265"/>
  <c r="R162" i="265"/>
  <c r="R143" i="265"/>
  <c r="R126" i="265"/>
  <c r="R64" i="265"/>
  <c r="R192" i="265"/>
  <c r="R130" i="265"/>
  <c r="R179" i="265"/>
  <c r="R119" i="265"/>
  <c r="R155" i="265"/>
  <c r="R124" i="265"/>
  <c r="R161" i="265"/>
  <c r="R54" i="265"/>
  <c r="R106" i="265"/>
  <c r="R184" i="265"/>
  <c r="R131" i="265"/>
  <c r="R78" i="265"/>
  <c r="R167" i="265"/>
  <c r="R132" i="265"/>
  <c r="R48" i="265"/>
  <c r="R112" i="265"/>
  <c r="R148" i="265"/>
  <c r="R107" i="265"/>
  <c r="R160" i="265"/>
  <c r="R72" i="265"/>
  <c r="R120" i="265"/>
  <c r="R114" i="265"/>
  <c r="R196" i="265"/>
  <c r="R60" i="265"/>
  <c r="R150" i="265"/>
  <c r="R138" i="265"/>
  <c r="R40" i="265"/>
  <c r="R186" i="265"/>
  <c r="R96" i="265"/>
  <c r="R108" i="265"/>
  <c r="R42" i="265"/>
  <c r="R66" i="265"/>
  <c r="X187" i="243"/>
  <c r="B187" i="265"/>
  <c r="X165" i="243"/>
  <c r="B165" i="265"/>
  <c r="H81" i="265"/>
  <c r="D81" i="265"/>
  <c r="R158" i="243"/>
  <c r="B158" i="265"/>
  <c r="X159" i="243"/>
  <c r="B159" i="265"/>
  <c r="H129" i="265"/>
  <c r="D129" i="265"/>
  <c r="H65" i="265"/>
  <c r="I65" i="265" s="1"/>
  <c r="D65" i="265"/>
  <c r="R89" i="243"/>
  <c r="B89" i="265"/>
  <c r="H113" i="265"/>
  <c r="I113" i="265" s="1"/>
  <c r="D113" i="265"/>
  <c r="R137" i="243"/>
  <c r="B137" i="265"/>
  <c r="H161" i="265"/>
  <c r="I161" i="265" s="1"/>
  <c r="D161" i="265"/>
  <c r="R185" i="243"/>
  <c r="B185" i="265"/>
  <c r="R178" i="265"/>
  <c r="R52" i="265"/>
  <c r="R73" i="243"/>
  <c r="A73" i="244" s="1"/>
  <c r="E73" i="244" s="1"/>
  <c r="B73" i="265"/>
  <c r="R199" i="243"/>
  <c r="A199" i="264" s="1"/>
  <c r="B199" i="265"/>
  <c r="H189" i="265"/>
  <c r="D189" i="265"/>
  <c r="A170" i="264"/>
  <c r="A170" i="265"/>
  <c r="X66" i="243"/>
  <c r="B66" i="265"/>
  <c r="X102" i="243"/>
  <c r="B102" i="265"/>
  <c r="X120" i="243"/>
  <c r="B120" i="265"/>
  <c r="X138" i="243"/>
  <c r="B138" i="265"/>
  <c r="X156" i="243"/>
  <c r="B156" i="265"/>
  <c r="R174" i="243"/>
  <c r="A174" i="244" s="1"/>
  <c r="B174" i="265"/>
  <c r="X192" i="243"/>
  <c r="B192" i="265"/>
  <c r="H85" i="265"/>
  <c r="D85" i="265"/>
  <c r="X139" i="243"/>
  <c r="B139" i="265"/>
  <c r="X115" i="243"/>
  <c r="B115" i="265"/>
  <c r="X176" i="243"/>
  <c r="B176" i="265"/>
  <c r="X99" i="243"/>
  <c r="B99" i="265"/>
  <c r="R183" i="243"/>
  <c r="B183" i="265"/>
  <c r="R153" i="243"/>
  <c r="B153" i="265"/>
  <c r="X202" i="243"/>
  <c r="B202" i="265"/>
  <c r="X70" i="243"/>
  <c r="B70" i="265"/>
  <c r="X88" i="243"/>
  <c r="B88" i="265"/>
  <c r="X106" i="243"/>
  <c r="B106" i="265"/>
  <c r="X124" i="243"/>
  <c r="B124" i="265"/>
  <c r="R142" i="243"/>
  <c r="B142" i="265"/>
  <c r="X160" i="243"/>
  <c r="B160" i="265"/>
  <c r="X178" i="243"/>
  <c r="B178" i="265"/>
  <c r="X196" i="243"/>
  <c r="B196" i="265"/>
  <c r="R76" i="265"/>
  <c r="A202" i="244"/>
  <c r="E202" i="244" s="1"/>
  <c r="A202" i="265"/>
  <c r="X170" i="243"/>
  <c r="B170" i="265"/>
  <c r="R71" i="243"/>
  <c r="B71" i="265"/>
  <c r="X95" i="243"/>
  <c r="B95" i="265"/>
  <c r="R119" i="243"/>
  <c r="B119" i="265"/>
  <c r="X143" i="243"/>
  <c r="B143" i="265"/>
  <c r="R167" i="243"/>
  <c r="B167" i="265"/>
  <c r="X191" i="243"/>
  <c r="B191" i="265"/>
  <c r="X175" i="243"/>
  <c r="B175" i="265"/>
  <c r="R121" i="243"/>
  <c r="A121" i="264" s="1"/>
  <c r="B121" i="265"/>
  <c r="R53" i="243"/>
  <c r="A53" i="265" s="1"/>
  <c r="B53" i="265"/>
  <c r="X79" i="243"/>
  <c r="B79" i="265"/>
  <c r="R133" i="243"/>
  <c r="A133" i="265" s="1"/>
  <c r="B133" i="265"/>
  <c r="X123" i="243"/>
  <c r="B123" i="265"/>
  <c r="X122" i="243"/>
  <c r="B122" i="265"/>
  <c r="X140" i="243"/>
  <c r="B140" i="265"/>
  <c r="X75" i="243"/>
  <c r="B75" i="265"/>
  <c r="R57" i="243"/>
  <c r="B57" i="265"/>
  <c r="X177" i="243"/>
  <c r="B177" i="265"/>
  <c r="X84" i="243"/>
  <c r="B84" i="265"/>
  <c r="R62" i="243"/>
  <c r="B62" i="265"/>
  <c r="X97" i="243"/>
  <c r="B97" i="265"/>
  <c r="R151" i="243"/>
  <c r="A151" i="244" s="1"/>
  <c r="E151" i="244" s="1"/>
  <c r="B151" i="265"/>
  <c r="R157" i="243"/>
  <c r="B157" i="265"/>
  <c r="X152" i="243"/>
  <c r="B152" i="265"/>
  <c r="X200" i="243"/>
  <c r="B200" i="265"/>
  <c r="X68" i="243"/>
  <c r="B68" i="265"/>
  <c r="X86" i="243"/>
  <c r="B86" i="265"/>
  <c r="X104" i="243"/>
  <c r="B104" i="265"/>
  <c r="X69" i="243"/>
  <c r="B69" i="265"/>
  <c r="R168" i="265"/>
  <c r="X127" i="243"/>
  <c r="B127" i="265"/>
  <c r="X181" i="243"/>
  <c r="B181" i="265"/>
  <c r="R201" i="243"/>
  <c r="A201" i="244" s="1"/>
  <c r="B201" i="265"/>
  <c r="X54" i="243"/>
  <c r="B54" i="265"/>
  <c r="X72" i="243"/>
  <c r="B72" i="265"/>
  <c r="X90" i="243"/>
  <c r="B90" i="265"/>
  <c r="X108" i="243"/>
  <c r="B108" i="265"/>
  <c r="R126" i="243"/>
  <c r="A126" i="264" s="1"/>
  <c r="B126" i="265"/>
  <c r="X144" i="243"/>
  <c r="B144" i="265"/>
  <c r="X162" i="243"/>
  <c r="B162" i="265"/>
  <c r="X180" i="243"/>
  <c r="B180" i="265"/>
  <c r="X182" i="243"/>
  <c r="B182" i="265"/>
  <c r="X147" i="243"/>
  <c r="B147" i="265"/>
  <c r="R93" i="243"/>
  <c r="M94" i="253" s="1"/>
  <c r="H94" i="253" s="1"/>
  <c r="B93" i="265"/>
  <c r="X63" i="243"/>
  <c r="B63" i="265"/>
  <c r="X58" i="243"/>
  <c r="B58" i="265"/>
  <c r="X76" i="243"/>
  <c r="B76" i="265"/>
  <c r="R94" i="243"/>
  <c r="A94" i="244" s="1"/>
  <c r="B94" i="265"/>
  <c r="X112" i="243"/>
  <c r="B112" i="265"/>
  <c r="X130" i="243"/>
  <c r="B130" i="265"/>
  <c r="X148" i="243"/>
  <c r="B148" i="265"/>
  <c r="X166" i="243"/>
  <c r="B166" i="265"/>
  <c r="X184" i="243"/>
  <c r="B184" i="265"/>
  <c r="R77" i="243"/>
  <c r="M78" i="253" s="1"/>
  <c r="H78" i="253" s="1"/>
  <c r="B77" i="265"/>
  <c r="R101" i="243"/>
  <c r="A101" i="265" s="1"/>
  <c r="B101" i="265"/>
  <c r="R125" i="243"/>
  <c r="A125" i="244" s="1"/>
  <c r="D125" i="244" s="1"/>
  <c r="B125" i="265"/>
  <c r="X149" i="243"/>
  <c r="B149" i="265"/>
  <c r="R173" i="243"/>
  <c r="M174" i="253" s="1"/>
  <c r="I174" i="253" s="1"/>
  <c r="B173" i="265"/>
  <c r="X197" i="243"/>
  <c r="B197" i="265"/>
  <c r="R36" i="265"/>
  <c r="R61" i="243"/>
  <c r="B61" i="265"/>
  <c r="A74" i="244"/>
  <c r="E74" i="244" s="1"/>
  <c r="A74" i="265"/>
  <c r="X188" i="243"/>
  <c r="B188" i="265"/>
  <c r="A146" i="244"/>
  <c r="D146" i="244" s="1"/>
  <c r="A146" i="265"/>
  <c r="X91" i="243"/>
  <c r="B91" i="265"/>
  <c r="X145" i="243"/>
  <c r="B145" i="265"/>
  <c r="X111" i="243"/>
  <c r="B111" i="265"/>
  <c r="X134" i="243"/>
  <c r="B134" i="265"/>
  <c r="X80" i="243"/>
  <c r="B80" i="265"/>
  <c r="X198" i="243"/>
  <c r="B198" i="265"/>
  <c r="X114" i="243"/>
  <c r="B114" i="265"/>
  <c r="X186" i="243"/>
  <c r="B186" i="265"/>
  <c r="R109" i="243"/>
  <c r="B109" i="265"/>
  <c r="R169" i="243"/>
  <c r="A169" i="244" s="1"/>
  <c r="B169" i="265"/>
  <c r="X116" i="243"/>
  <c r="B116" i="265"/>
  <c r="X171" i="243"/>
  <c r="B171" i="265"/>
  <c r="X56" i="243"/>
  <c r="B56" i="265"/>
  <c r="X128" i="243"/>
  <c r="B128" i="265"/>
  <c r="X146" i="243"/>
  <c r="B146" i="265"/>
  <c r="H117" i="265"/>
  <c r="D117" i="265"/>
  <c r="R87" i="243"/>
  <c r="B87" i="265"/>
  <c r="X67" i="243"/>
  <c r="B67" i="265"/>
  <c r="X98" i="243"/>
  <c r="B98" i="265"/>
  <c r="X168" i="243"/>
  <c r="B168" i="265"/>
  <c r="X74" i="243"/>
  <c r="B74" i="265"/>
  <c r="X92" i="243"/>
  <c r="B92" i="265"/>
  <c r="R110" i="243"/>
  <c r="B110" i="265"/>
  <c r="R141" i="243"/>
  <c r="B141" i="265"/>
  <c r="X59" i="243"/>
  <c r="B59" i="265"/>
  <c r="X83" i="243"/>
  <c r="B83" i="265"/>
  <c r="X107" i="243"/>
  <c r="B107" i="265"/>
  <c r="X131" i="243"/>
  <c r="B131" i="265"/>
  <c r="X155" i="243"/>
  <c r="B155" i="265"/>
  <c r="X179" i="243"/>
  <c r="B179" i="265"/>
  <c r="X193" i="243"/>
  <c r="B193" i="265"/>
  <c r="R90" i="265"/>
  <c r="R80" i="243"/>
  <c r="A80" i="265" s="1"/>
  <c r="X60" i="243"/>
  <c r="B60" i="265"/>
  <c r="R78" i="243"/>
  <c r="A78" i="264" s="1"/>
  <c r="B78" i="265"/>
  <c r="X96" i="243"/>
  <c r="B96" i="265"/>
  <c r="X132" i="243"/>
  <c r="B132" i="265"/>
  <c r="X150" i="243"/>
  <c r="B150" i="265"/>
  <c r="R55" i="243"/>
  <c r="B55" i="265"/>
  <c r="R103" i="243"/>
  <c r="B103" i="265"/>
  <c r="X163" i="243"/>
  <c r="B163" i="265"/>
  <c r="X164" i="243"/>
  <c r="B164" i="265"/>
  <c r="X194" i="243"/>
  <c r="B194" i="265"/>
  <c r="X195" i="243"/>
  <c r="B195" i="265"/>
  <c r="R135" i="243"/>
  <c r="B135" i="265"/>
  <c r="R105" i="243"/>
  <c r="M106" i="253" s="1"/>
  <c r="H106" i="253" s="1"/>
  <c r="B105" i="265"/>
  <c r="X64" i="243"/>
  <c r="B64" i="265"/>
  <c r="X82" i="243"/>
  <c r="B82" i="265"/>
  <c r="X100" i="243"/>
  <c r="B100" i="265"/>
  <c r="X118" i="243"/>
  <c r="B118" i="265"/>
  <c r="X136" i="243"/>
  <c r="B136" i="265"/>
  <c r="X154" i="243"/>
  <c r="B154" i="265"/>
  <c r="X172" i="243"/>
  <c r="B172" i="265"/>
  <c r="R190" i="243"/>
  <c r="B190" i="265"/>
  <c r="R84" i="265"/>
  <c r="R137" i="265"/>
  <c r="R102" i="265"/>
  <c r="Q105" i="265"/>
  <c r="Q56" i="265"/>
  <c r="Q91" i="265"/>
  <c r="Q181" i="265"/>
  <c r="Q111" i="265"/>
  <c r="Q49" i="265"/>
  <c r="Q145" i="265"/>
  <c r="Q74" i="265"/>
  <c r="Q152" i="265"/>
  <c r="Q146" i="265"/>
  <c r="Q163" i="265"/>
  <c r="Q45" i="265"/>
  <c r="Q117" i="265"/>
  <c r="Q121" i="265"/>
  <c r="Q80" i="265"/>
  <c r="Q158" i="265"/>
  <c r="Q51" i="265"/>
  <c r="Q129" i="265"/>
  <c r="Q193" i="265"/>
  <c r="Q194" i="265"/>
  <c r="Q86" i="265"/>
  <c r="Q164" i="265"/>
  <c r="Q97" i="265"/>
  <c r="Q123" i="265"/>
  <c r="Q57" i="265"/>
  <c r="Q135" i="265"/>
  <c r="Q200" i="265"/>
  <c r="Q92" i="265"/>
  <c r="Q170" i="265"/>
  <c r="Q33" i="265"/>
  <c r="Q151" i="265"/>
  <c r="Q187" i="265"/>
  <c r="Q169" i="265"/>
  <c r="Q141" i="265"/>
  <c r="Q63" i="265"/>
  <c r="Q147" i="265"/>
  <c r="Q61" i="265"/>
  <c r="Q104" i="265"/>
  <c r="Q176" i="265"/>
  <c r="Q39" i="265"/>
  <c r="Q153" i="265"/>
  <c r="Q69" i="265"/>
  <c r="Q159" i="265"/>
  <c r="Q133" i="265"/>
  <c r="Q110" i="265"/>
  <c r="Q182" i="265"/>
  <c r="Q109" i="265"/>
  <c r="Q103" i="265"/>
  <c r="Q165" i="265"/>
  <c r="Q75" i="265"/>
  <c r="Q171" i="265"/>
  <c r="Q67" i="265"/>
  <c r="Q116" i="265"/>
  <c r="Q188" i="265"/>
  <c r="Q73" i="265"/>
  <c r="Q175" i="265"/>
  <c r="Q177" i="265"/>
  <c r="Q81" i="265"/>
  <c r="Q189" i="265"/>
  <c r="Q139" i="265"/>
  <c r="Q122" i="265"/>
  <c r="Q157" i="265"/>
  <c r="Q183" i="265"/>
  <c r="Q87" i="265"/>
  <c r="Q201" i="265"/>
  <c r="Q55" i="265"/>
  <c r="Q38" i="265"/>
  <c r="Q128" i="265"/>
  <c r="Q195" i="265"/>
  <c r="Q93" i="265"/>
  <c r="Q43" i="265"/>
  <c r="Q127" i="265"/>
  <c r="Q44" i="265"/>
  <c r="Q134" i="265"/>
  <c r="Q79" i="265"/>
  <c r="Q85" i="265"/>
  <c r="Q37" i="265"/>
  <c r="Q99" i="265"/>
  <c r="Q115" i="265"/>
  <c r="Q199" i="265"/>
  <c r="Q50" i="265"/>
  <c r="Q140" i="265"/>
  <c r="X121" i="243"/>
  <c r="R67" i="243"/>
  <c r="A67" i="265" s="1"/>
  <c r="M63" i="253"/>
  <c r="I63" i="253" s="1"/>
  <c r="X57" i="243"/>
  <c r="R127" i="243"/>
  <c r="A127" i="265" s="1"/>
  <c r="M200" i="253"/>
  <c r="I200" i="253" s="1"/>
  <c r="A74" i="264"/>
  <c r="X62" i="243"/>
  <c r="R188" i="243"/>
  <c r="A188" i="264" s="1"/>
  <c r="R98" i="243"/>
  <c r="A98" i="265" s="1"/>
  <c r="A57" i="244"/>
  <c r="E57" i="244" s="1"/>
  <c r="A121" i="244"/>
  <c r="D121" i="244" s="1"/>
  <c r="M171" i="253"/>
  <c r="H171" i="253" s="1"/>
  <c r="R140" i="243"/>
  <c r="A140" i="265" s="1"/>
  <c r="R160" i="243"/>
  <c r="A160" i="265" s="1"/>
  <c r="R99" i="243"/>
  <c r="A99" i="265" s="1"/>
  <c r="A57" i="264"/>
  <c r="R106" i="243"/>
  <c r="R149" i="243"/>
  <c r="X53" i="243"/>
  <c r="R176" i="243"/>
  <c r="R115" i="243"/>
  <c r="X133" i="243"/>
  <c r="R193" i="243"/>
  <c r="R156" i="243"/>
  <c r="A156" i="265" s="1"/>
  <c r="R79" i="243"/>
  <c r="A79" i="265" s="1"/>
  <c r="R168" i="243"/>
  <c r="A168" i="265" s="1"/>
  <c r="R107" i="243"/>
  <c r="A107" i="265" s="1"/>
  <c r="R66" i="243"/>
  <c r="A66" i="244" s="1"/>
  <c r="D66" i="244" s="1"/>
  <c r="R122" i="243"/>
  <c r="R88" i="243"/>
  <c r="R123" i="243"/>
  <c r="A123" i="265" s="1"/>
  <c r="A87" i="244"/>
  <c r="E87" i="244" s="1"/>
  <c r="R114" i="243"/>
  <c r="R186" i="243"/>
  <c r="A186" i="264" s="1"/>
  <c r="R69" i="243"/>
  <c r="A69" i="265" s="1"/>
  <c r="R104" i="243"/>
  <c r="A104" i="265" s="1"/>
  <c r="R196" i="243"/>
  <c r="A196" i="244" s="1"/>
  <c r="R139" i="243"/>
  <c r="R178" i="243"/>
  <c r="R70" i="243"/>
  <c r="A70" i="265" s="1"/>
  <c r="R58" i="243"/>
  <c r="R182" i="243"/>
  <c r="A182" i="264" s="1"/>
  <c r="R148" i="243"/>
  <c r="A148" i="265" s="1"/>
  <c r="R166" i="243"/>
  <c r="A166" i="265" s="1"/>
  <c r="R96" i="243"/>
  <c r="A96" i="265" s="1"/>
  <c r="R147" i="243"/>
  <c r="M148" i="253" s="1"/>
  <c r="X173" i="243"/>
  <c r="X201" i="243"/>
  <c r="R90" i="243"/>
  <c r="X93" i="243"/>
  <c r="R72" i="243"/>
  <c r="A72" i="265" s="1"/>
  <c r="R130" i="243"/>
  <c r="R112" i="243"/>
  <c r="R180" i="243"/>
  <c r="X101" i="243"/>
  <c r="X190" i="243"/>
  <c r="R63" i="243"/>
  <c r="R111" i="243"/>
  <c r="R145" i="243"/>
  <c r="A145" i="265" s="1"/>
  <c r="R197" i="243"/>
  <c r="A197" i="265" s="1"/>
  <c r="X174" i="243"/>
  <c r="X199" i="243"/>
  <c r="R138" i="243"/>
  <c r="X77" i="243"/>
  <c r="R108" i="243"/>
  <c r="R184" i="243"/>
  <c r="A184" i="244" s="1"/>
  <c r="R91" i="243"/>
  <c r="A91" i="265" s="1"/>
  <c r="X125" i="243"/>
  <c r="M202" i="253"/>
  <c r="I202" i="253" s="1"/>
  <c r="X94" i="243"/>
  <c r="X103" i="243"/>
  <c r="R76" i="243"/>
  <c r="R84" i="243"/>
  <c r="R144" i="243"/>
  <c r="R102" i="243"/>
  <c r="R156" i="253"/>
  <c r="Q156" i="253"/>
  <c r="N156" i="253"/>
  <c r="O156" i="253"/>
  <c r="P156" i="253"/>
  <c r="N56" i="253"/>
  <c r="P56" i="253"/>
  <c r="Q56" i="253"/>
  <c r="O56" i="253"/>
  <c r="R56" i="253"/>
  <c r="Q173" i="253"/>
  <c r="P173" i="253"/>
  <c r="R173" i="253"/>
  <c r="N173" i="253"/>
  <c r="O173" i="253"/>
  <c r="I137" i="240"/>
  <c r="J137" i="240"/>
  <c r="K137" i="240"/>
  <c r="L137" i="240"/>
  <c r="M137" i="240"/>
  <c r="D137" i="240"/>
  <c r="C137" i="240"/>
  <c r="E137" i="240"/>
  <c r="F137" i="240"/>
  <c r="G137" i="240"/>
  <c r="H137" i="240"/>
  <c r="R200" i="243"/>
  <c r="A200" i="265" s="1"/>
  <c r="R165" i="243"/>
  <c r="A165" i="265" s="1"/>
  <c r="R54" i="243"/>
  <c r="X157" i="243"/>
  <c r="J66" i="240"/>
  <c r="K66" i="240"/>
  <c r="M66" i="240"/>
  <c r="D66" i="240"/>
  <c r="E66" i="240"/>
  <c r="F66" i="240"/>
  <c r="G66" i="240"/>
  <c r="H66" i="240"/>
  <c r="I66" i="240"/>
  <c r="L66" i="240"/>
  <c r="C66" i="240"/>
  <c r="J84" i="240"/>
  <c r="K84" i="240"/>
  <c r="M84" i="240"/>
  <c r="D84" i="240"/>
  <c r="E84" i="240"/>
  <c r="F84" i="240"/>
  <c r="C84" i="240"/>
  <c r="G84" i="240"/>
  <c r="H84" i="240"/>
  <c r="I84" i="240"/>
  <c r="L84" i="240"/>
  <c r="J102" i="240"/>
  <c r="K102" i="240"/>
  <c r="M102" i="240"/>
  <c r="D102" i="240"/>
  <c r="E102" i="240"/>
  <c r="F102" i="240"/>
  <c r="G102" i="240"/>
  <c r="H102" i="240"/>
  <c r="I102" i="240"/>
  <c r="L102" i="240"/>
  <c r="C102" i="240"/>
  <c r="J120" i="240"/>
  <c r="K120" i="240"/>
  <c r="M120" i="240"/>
  <c r="E120" i="240"/>
  <c r="F120" i="240"/>
  <c r="I120" i="240"/>
  <c r="L120" i="240"/>
  <c r="C120" i="240"/>
  <c r="D120" i="240"/>
  <c r="G120" i="240"/>
  <c r="H120" i="240"/>
  <c r="K138" i="240"/>
  <c r="L138" i="240"/>
  <c r="M138" i="240"/>
  <c r="D138" i="240"/>
  <c r="E138" i="240"/>
  <c r="F138" i="240"/>
  <c r="G138" i="240"/>
  <c r="C138" i="240"/>
  <c r="H138" i="240"/>
  <c r="I138" i="240"/>
  <c r="J138" i="240"/>
  <c r="K156" i="240"/>
  <c r="L156" i="240"/>
  <c r="M156" i="240"/>
  <c r="C156" i="240"/>
  <c r="D156" i="240"/>
  <c r="E156" i="240"/>
  <c r="F156" i="240"/>
  <c r="G156" i="240"/>
  <c r="H156" i="240"/>
  <c r="I156" i="240"/>
  <c r="J156" i="240"/>
  <c r="K174" i="240"/>
  <c r="L174" i="240"/>
  <c r="M174" i="240"/>
  <c r="D174" i="240"/>
  <c r="E174" i="240"/>
  <c r="F174" i="240"/>
  <c r="G174" i="240"/>
  <c r="C174" i="240"/>
  <c r="H174" i="240"/>
  <c r="I174" i="240"/>
  <c r="J174" i="240"/>
  <c r="K192" i="240"/>
  <c r="L192" i="240"/>
  <c r="M192" i="240"/>
  <c r="C192" i="240"/>
  <c r="E192" i="240"/>
  <c r="F192" i="240"/>
  <c r="G192" i="240"/>
  <c r="H192" i="240"/>
  <c r="I192" i="240"/>
  <c r="J192" i="240"/>
  <c r="D192" i="240"/>
  <c r="N62" i="253"/>
  <c r="R62" i="253"/>
  <c r="O62" i="253"/>
  <c r="P62" i="253"/>
  <c r="Q62" i="253"/>
  <c r="N128" i="253"/>
  <c r="P128" i="253"/>
  <c r="Q128" i="253"/>
  <c r="R128" i="253"/>
  <c r="O128" i="253"/>
  <c r="N188" i="253"/>
  <c r="P188" i="253"/>
  <c r="Q188" i="253"/>
  <c r="O188" i="253"/>
  <c r="R188" i="253"/>
  <c r="N74" i="253"/>
  <c r="R74" i="253"/>
  <c r="O74" i="253"/>
  <c r="P74" i="253"/>
  <c r="Q74" i="253"/>
  <c r="E189" i="240"/>
  <c r="F189" i="240"/>
  <c r="G189" i="240"/>
  <c r="I189" i="240"/>
  <c r="K189" i="240"/>
  <c r="L189" i="240"/>
  <c r="M189" i="240"/>
  <c r="H189" i="240"/>
  <c r="J189" i="240"/>
  <c r="C189" i="240"/>
  <c r="D189" i="240"/>
  <c r="E62" i="240"/>
  <c r="F62" i="240"/>
  <c r="G62" i="240"/>
  <c r="H62" i="240"/>
  <c r="I62" i="240"/>
  <c r="J62" i="240"/>
  <c r="D62" i="240"/>
  <c r="K62" i="240"/>
  <c r="C62" i="240"/>
  <c r="L62" i="240"/>
  <c r="M62" i="240"/>
  <c r="E80" i="240"/>
  <c r="F80" i="240"/>
  <c r="G80" i="240"/>
  <c r="H80" i="240"/>
  <c r="I80" i="240"/>
  <c r="J80" i="240"/>
  <c r="D80" i="240"/>
  <c r="K80" i="240"/>
  <c r="L80" i="240"/>
  <c r="M80" i="240"/>
  <c r="C80" i="240"/>
  <c r="E98" i="240"/>
  <c r="F98" i="240"/>
  <c r="H98" i="240"/>
  <c r="I98" i="240"/>
  <c r="J98" i="240"/>
  <c r="K98" i="240"/>
  <c r="L98" i="240"/>
  <c r="M98" i="240"/>
  <c r="C98" i="240"/>
  <c r="D98" i="240"/>
  <c r="G98" i="240"/>
  <c r="E116" i="240"/>
  <c r="F116" i="240"/>
  <c r="I116" i="240"/>
  <c r="J116" i="240"/>
  <c r="D116" i="240"/>
  <c r="G116" i="240"/>
  <c r="H116" i="240"/>
  <c r="K116" i="240"/>
  <c r="L116" i="240"/>
  <c r="M116" i="240"/>
  <c r="C116" i="240"/>
  <c r="D134" i="240"/>
  <c r="E134" i="240"/>
  <c r="F134" i="240"/>
  <c r="G134" i="240"/>
  <c r="C134" i="240"/>
  <c r="H134" i="240"/>
  <c r="I134" i="240"/>
  <c r="J134" i="240"/>
  <c r="K134" i="240"/>
  <c r="L134" i="240"/>
  <c r="M134" i="240"/>
  <c r="P166" i="253"/>
  <c r="R166" i="253"/>
  <c r="O166" i="253"/>
  <c r="N166" i="253"/>
  <c r="Q166" i="253"/>
  <c r="G202" i="240"/>
  <c r="C202" i="240"/>
  <c r="H202" i="240"/>
  <c r="I202" i="240"/>
  <c r="K202" i="240"/>
  <c r="M202" i="240"/>
  <c r="D202" i="240"/>
  <c r="E202" i="240"/>
  <c r="F202" i="240"/>
  <c r="J202" i="240"/>
  <c r="L202" i="240"/>
  <c r="F70" i="240"/>
  <c r="G70" i="240"/>
  <c r="I70" i="240"/>
  <c r="J70" i="240"/>
  <c r="K70" i="240"/>
  <c r="L70" i="240"/>
  <c r="M70" i="240"/>
  <c r="C70" i="240"/>
  <c r="D70" i="240"/>
  <c r="E70" i="240"/>
  <c r="H70" i="240"/>
  <c r="F88" i="240"/>
  <c r="G88" i="240"/>
  <c r="I88" i="240"/>
  <c r="J88" i="240"/>
  <c r="K88" i="240"/>
  <c r="L88" i="240"/>
  <c r="M88" i="240"/>
  <c r="D88" i="240"/>
  <c r="E88" i="240"/>
  <c r="C88" i="240"/>
  <c r="H88" i="240"/>
  <c r="F106" i="240"/>
  <c r="G106" i="240"/>
  <c r="I106" i="240"/>
  <c r="J106" i="240"/>
  <c r="L106" i="240"/>
  <c r="M106" i="240"/>
  <c r="C106" i="240"/>
  <c r="D106" i="240"/>
  <c r="E106" i="240"/>
  <c r="H106" i="240"/>
  <c r="K106" i="240"/>
  <c r="G124" i="240"/>
  <c r="H124" i="240"/>
  <c r="I124" i="240"/>
  <c r="J124" i="240"/>
  <c r="K124" i="240"/>
  <c r="L124" i="240"/>
  <c r="M124" i="240"/>
  <c r="C124" i="240"/>
  <c r="D124" i="240"/>
  <c r="E124" i="240"/>
  <c r="F124" i="240"/>
  <c r="G142" i="240"/>
  <c r="C142" i="240"/>
  <c r="H142" i="240"/>
  <c r="I142" i="240"/>
  <c r="J142" i="240"/>
  <c r="K142" i="240"/>
  <c r="L142" i="240"/>
  <c r="M142" i="240"/>
  <c r="D142" i="240"/>
  <c r="E142" i="240"/>
  <c r="F142" i="240"/>
  <c r="G160" i="240"/>
  <c r="H160" i="240"/>
  <c r="I160" i="240"/>
  <c r="K160" i="240"/>
  <c r="L160" i="240"/>
  <c r="M160" i="240"/>
  <c r="C160" i="240"/>
  <c r="D160" i="240"/>
  <c r="E160" i="240"/>
  <c r="F160" i="240"/>
  <c r="J160" i="240"/>
  <c r="G178" i="240"/>
  <c r="C178" i="240"/>
  <c r="H178" i="240"/>
  <c r="I178" i="240"/>
  <c r="K178" i="240"/>
  <c r="L178" i="240"/>
  <c r="M178" i="240"/>
  <c r="D178" i="240"/>
  <c r="E178" i="240"/>
  <c r="F178" i="240"/>
  <c r="J178" i="240"/>
  <c r="G196" i="240"/>
  <c r="H196" i="240"/>
  <c r="I196" i="240"/>
  <c r="K196" i="240"/>
  <c r="M196" i="240"/>
  <c r="C196" i="240"/>
  <c r="D196" i="240"/>
  <c r="E196" i="240"/>
  <c r="F196" i="240"/>
  <c r="J196" i="240"/>
  <c r="L196" i="240"/>
  <c r="D111" i="240"/>
  <c r="E111" i="240"/>
  <c r="G111" i="240"/>
  <c r="H111" i="240"/>
  <c r="J111" i="240"/>
  <c r="K111" i="240"/>
  <c r="L111" i="240"/>
  <c r="F111" i="240"/>
  <c r="I111" i="240"/>
  <c r="M111" i="240"/>
  <c r="C111" i="240"/>
  <c r="O111" i="253"/>
  <c r="Q111" i="253"/>
  <c r="R111" i="253"/>
  <c r="N111" i="253"/>
  <c r="P111" i="253"/>
  <c r="R60" i="253"/>
  <c r="P60" i="253"/>
  <c r="Q60" i="253"/>
  <c r="N60" i="253"/>
  <c r="O60" i="253"/>
  <c r="R108" i="253"/>
  <c r="Q108" i="253"/>
  <c r="N108" i="253"/>
  <c r="O108" i="253"/>
  <c r="P108" i="253"/>
  <c r="R132" i="253"/>
  <c r="Q132" i="253"/>
  <c r="P132" i="253"/>
  <c r="N132" i="253"/>
  <c r="O132" i="253"/>
  <c r="N194" i="253"/>
  <c r="P194" i="253"/>
  <c r="Q194" i="253"/>
  <c r="R194" i="253"/>
  <c r="O194" i="253"/>
  <c r="R115" i="253"/>
  <c r="N115" i="253"/>
  <c r="O115" i="253"/>
  <c r="P115" i="253"/>
  <c r="Q115" i="253"/>
  <c r="P136" i="253"/>
  <c r="R136" i="253"/>
  <c r="N136" i="253"/>
  <c r="O136" i="253"/>
  <c r="Q136" i="253"/>
  <c r="Q137" i="253"/>
  <c r="P137" i="253"/>
  <c r="N137" i="253"/>
  <c r="O137" i="253"/>
  <c r="R137" i="253"/>
  <c r="H89" i="240"/>
  <c r="I89" i="240"/>
  <c r="K89" i="240"/>
  <c r="L89" i="240"/>
  <c r="D89" i="240"/>
  <c r="M89" i="240"/>
  <c r="C89" i="240"/>
  <c r="E89" i="240"/>
  <c r="F89" i="240"/>
  <c r="G89" i="240"/>
  <c r="J89" i="240"/>
  <c r="I161" i="240"/>
  <c r="J161" i="240"/>
  <c r="K161" i="240"/>
  <c r="M161" i="240"/>
  <c r="D161" i="240"/>
  <c r="C161" i="240"/>
  <c r="E161" i="240"/>
  <c r="F161" i="240"/>
  <c r="G161" i="240"/>
  <c r="H161" i="240"/>
  <c r="L161" i="240"/>
  <c r="R187" i="243"/>
  <c r="A187" i="265" s="1"/>
  <c r="R60" i="243"/>
  <c r="A60" i="265" s="1"/>
  <c r="M107" i="253"/>
  <c r="H107" i="253" s="1"/>
  <c r="R162" i="243"/>
  <c r="A162" i="265" s="1"/>
  <c r="X55" i="243"/>
  <c r="D176" i="240"/>
  <c r="E176" i="240"/>
  <c r="G176" i="240"/>
  <c r="H176" i="240"/>
  <c r="I176" i="240"/>
  <c r="J176" i="240"/>
  <c r="K176" i="240"/>
  <c r="F176" i="240"/>
  <c r="L176" i="240"/>
  <c r="M176" i="240"/>
  <c r="C176" i="240"/>
  <c r="P82" i="253"/>
  <c r="R82" i="253"/>
  <c r="N82" i="253"/>
  <c r="O82" i="253"/>
  <c r="Q82" i="253"/>
  <c r="O117" i="253"/>
  <c r="N117" i="253"/>
  <c r="P117" i="253"/>
  <c r="Q117" i="253"/>
  <c r="R117" i="253"/>
  <c r="O135" i="253"/>
  <c r="Q135" i="253"/>
  <c r="R135" i="253"/>
  <c r="N135" i="253"/>
  <c r="P135" i="253"/>
  <c r="O159" i="253"/>
  <c r="Q159" i="253"/>
  <c r="R159" i="253"/>
  <c r="N159" i="253"/>
  <c r="P159" i="253"/>
  <c r="R189" i="243"/>
  <c r="A189" i="265" s="1"/>
  <c r="X189" i="243"/>
  <c r="P160" i="253"/>
  <c r="N160" i="253"/>
  <c r="O160" i="253"/>
  <c r="Q160" i="253"/>
  <c r="R160" i="253"/>
  <c r="P130" i="253"/>
  <c r="R130" i="253"/>
  <c r="O130" i="253"/>
  <c r="N130" i="253"/>
  <c r="Q130" i="253"/>
  <c r="N66" i="253"/>
  <c r="O66" i="253"/>
  <c r="R66" i="253"/>
  <c r="P66" i="253"/>
  <c r="Q66" i="253"/>
  <c r="N90" i="253"/>
  <c r="O90" i="253"/>
  <c r="R90" i="253"/>
  <c r="P90" i="253"/>
  <c r="Q90" i="253"/>
  <c r="N114" i="253"/>
  <c r="O114" i="253"/>
  <c r="R114" i="253"/>
  <c r="P114" i="253"/>
  <c r="Q114" i="253"/>
  <c r="N138" i="253"/>
  <c r="O138" i="253"/>
  <c r="R138" i="253"/>
  <c r="P138" i="253"/>
  <c r="Q138" i="253"/>
  <c r="N162" i="253"/>
  <c r="O162" i="253"/>
  <c r="R162" i="253"/>
  <c r="P162" i="253"/>
  <c r="Q162" i="253"/>
  <c r="N186" i="253"/>
  <c r="O186" i="253"/>
  <c r="R186" i="253"/>
  <c r="P186" i="253"/>
  <c r="Q186" i="253"/>
  <c r="E147" i="240"/>
  <c r="F147" i="240"/>
  <c r="G147" i="240"/>
  <c r="H147" i="240"/>
  <c r="I147" i="240"/>
  <c r="J147" i="240"/>
  <c r="K147" i="240"/>
  <c r="L147" i="240"/>
  <c r="M147" i="240"/>
  <c r="D147" i="240"/>
  <c r="C147" i="240"/>
  <c r="R100" i="243"/>
  <c r="O195" i="253"/>
  <c r="Q195" i="253"/>
  <c r="R195" i="253"/>
  <c r="N195" i="253"/>
  <c r="P195" i="253"/>
  <c r="P196" i="253"/>
  <c r="N196" i="253"/>
  <c r="O196" i="253"/>
  <c r="Q196" i="253"/>
  <c r="R196" i="253"/>
  <c r="P106" i="253"/>
  <c r="R106" i="253"/>
  <c r="O106" i="253"/>
  <c r="N106" i="253"/>
  <c r="Q106" i="253"/>
  <c r="N83" i="253"/>
  <c r="Q83" i="253"/>
  <c r="O83" i="253"/>
  <c r="P83" i="253"/>
  <c r="R83" i="253"/>
  <c r="N155" i="253"/>
  <c r="Q155" i="253"/>
  <c r="O155" i="253"/>
  <c r="P155" i="253"/>
  <c r="R155" i="253"/>
  <c r="H65" i="240"/>
  <c r="I65" i="240"/>
  <c r="K65" i="240"/>
  <c r="L65" i="240"/>
  <c r="M65" i="240"/>
  <c r="D65" i="240"/>
  <c r="E65" i="240"/>
  <c r="F65" i="240"/>
  <c r="G65" i="240"/>
  <c r="J65" i="240"/>
  <c r="C65" i="240"/>
  <c r="R152" i="243"/>
  <c r="R195" i="243"/>
  <c r="R64" i="243"/>
  <c r="A64" i="264" s="1"/>
  <c r="X126" i="243"/>
  <c r="R86" i="243"/>
  <c r="A86" i="265" s="1"/>
  <c r="N200" i="253"/>
  <c r="P200" i="253"/>
  <c r="Q200" i="253"/>
  <c r="O200" i="253"/>
  <c r="R200" i="253"/>
  <c r="N68" i="253"/>
  <c r="P68" i="253"/>
  <c r="Q68" i="253"/>
  <c r="O68" i="253"/>
  <c r="R68" i="253"/>
  <c r="N122" i="253"/>
  <c r="O122" i="253"/>
  <c r="P122" i="253"/>
  <c r="Q122" i="253"/>
  <c r="R122" i="253"/>
  <c r="N182" i="253"/>
  <c r="O182" i="253"/>
  <c r="P182" i="253"/>
  <c r="Q182" i="253"/>
  <c r="R182" i="253"/>
  <c r="D75" i="240"/>
  <c r="E75" i="240"/>
  <c r="G75" i="240"/>
  <c r="H75" i="240"/>
  <c r="I75" i="240"/>
  <c r="J75" i="240"/>
  <c r="K75" i="240"/>
  <c r="L75" i="240"/>
  <c r="M75" i="240"/>
  <c r="C75" i="240"/>
  <c r="F75" i="240"/>
  <c r="O63" i="253"/>
  <c r="Q63" i="253"/>
  <c r="R63" i="253"/>
  <c r="N63" i="253"/>
  <c r="P63" i="253"/>
  <c r="O81" i="253"/>
  <c r="N81" i="253"/>
  <c r="P81" i="253"/>
  <c r="Q81" i="253"/>
  <c r="R81" i="253"/>
  <c r="O99" i="253"/>
  <c r="Q99" i="253"/>
  <c r="R99" i="253"/>
  <c r="N99" i="253"/>
  <c r="P99" i="253"/>
  <c r="P190" i="253"/>
  <c r="R190" i="253"/>
  <c r="O190" i="253"/>
  <c r="N190" i="253"/>
  <c r="Q190" i="253"/>
  <c r="H71" i="240"/>
  <c r="I71" i="240"/>
  <c r="K71" i="240"/>
  <c r="L71" i="240"/>
  <c r="M71" i="240"/>
  <c r="D71" i="240"/>
  <c r="C71" i="240"/>
  <c r="E71" i="240"/>
  <c r="F71" i="240"/>
  <c r="G71" i="240"/>
  <c r="J71" i="240"/>
  <c r="H95" i="240"/>
  <c r="I95" i="240"/>
  <c r="K95" i="240"/>
  <c r="L95" i="240"/>
  <c r="D95" i="240"/>
  <c r="J95" i="240"/>
  <c r="M95" i="240"/>
  <c r="C95" i="240"/>
  <c r="E95" i="240"/>
  <c r="F95" i="240"/>
  <c r="G95" i="240"/>
  <c r="H119" i="240"/>
  <c r="I119" i="240"/>
  <c r="K119" i="240"/>
  <c r="L119" i="240"/>
  <c r="D119" i="240"/>
  <c r="C119" i="240"/>
  <c r="E119" i="240"/>
  <c r="F119" i="240"/>
  <c r="G119" i="240"/>
  <c r="J119" i="240"/>
  <c r="M119" i="240"/>
  <c r="I143" i="240"/>
  <c r="J143" i="240"/>
  <c r="C143" i="240"/>
  <c r="K143" i="240"/>
  <c r="L143" i="240"/>
  <c r="M143" i="240"/>
  <c r="D143" i="240"/>
  <c r="E143" i="240"/>
  <c r="F143" i="240"/>
  <c r="G143" i="240"/>
  <c r="H143" i="240"/>
  <c r="I167" i="240"/>
  <c r="J167" i="240"/>
  <c r="C167" i="240"/>
  <c r="K167" i="240"/>
  <c r="M167" i="240"/>
  <c r="D167" i="240"/>
  <c r="E167" i="240"/>
  <c r="F167" i="240"/>
  <c r="G167" i="240"/>
  <c r="H167" i="240"/>
  <c r="L167" i="240"/>
  <c r="I191" i="240"/>
  <c r="J191" i="240"/>
  <c r="C191" i="240"/>
  <c r="K191" i="240"/>
  <c r="M191" i="240"/>
  <c r="D191" i="240"/>
  <c r="E191" i="240"/>
  <c r="F191" i="240"/>
  <c r="G191" i="240"/>
  <c r="H191" i="240"/>
  <c r="L191" i="240"/>
  <c r="E165" i="240"/>
  <c r="F165" i="240"/>
  <c r="G165" i="240"/>
  <c r="I165" i="240"/>
  <c r="J165" i="240"/>
  <c r="K165" i="240"/>
  <c r="L165" i="240"/>
  <c r="M165" i="240"/>
  <c r="D165" i="240"/>
  <c r="H165" i="240"/>
  <c r="C165" i="240"/>
  <c r="P142" i="253"/>
  <c r="R142" i="253"/>
  <c r="O142" i="253"/>
  <c r="N142" i="253"/>
  <c r="Q142" i="253"/>
  <c r="O169" i="253"/>
  <c r="P169" i="253"/>
  <c r="R169" i="253"/>
  <c r="N169" i="253"/>
  <c r="Q169" i="253"/>
  <c r="Q101" i="253"/>
  <c r="O101" i="253"/>
  <c r="P101" i="253"/>
  <c r="N101" i="253"/>
  <c r="R101" i="253"/>
  <c r="H113" i="240"/>
  <c r="I113" i="240"/>
  <c r="K113" i="240"/>
  <c r="L113" i="240"/>
  <c r="D113" i="240"/>
  <c r="E113" i="240"/>
  <c r="F113" i="240"/>
  <c r="G113" i="240"/>
  <c r="J113" i="240"/>
  <c r="M113" i="240"/>
  <c r="C113" i="240"/>
  <c r="R68" i="243"/>
  <c r="A68" i="264" s="1"/>
  <c r="R164" i="243"/>
  <c r="A164" i="265" s="1"/>
  <c r="R194" i="243"/>
  <c r="Q67" i="253"/>
  <c r="R67" i="253"/>
  <c r="N67" i="253"/>
  <c r="O67" i="253"/>
  <c r="P67" i="253"/>
  <c r="O85" i="253"/>
  <c r="P85" i="253"/>
  <c r="N85" i="253"/>
  <c r="Q85" i="253"/>
  <c r="R85" i="253"/>
  <c r="R103" i="253"/>
  <c r="Q103" i="253"/>
  <c r="N103" i="253"/>
  <c r="O103" i="253"/>
  <c r="P103" i="253"/>
  <c r="O121" i="253"/>
  <c r="P121" i="253"/>
  <c r="N121" i="253"/>
  <c r="Q121" i="253"/>
  <c r="R121" i="253"/>
  <c r="R139" i="253"/>
  <c r="N139" i="253"/>
  <c r="O139" i="253"/>
  <c r="P139" i="253"/>
  <c r="Q139" i="253"/>
  <c r="O157" i="253"/>
  <c r="P157" i="253"/>
  <c r="Q157" i="253"/>
  <c r="R157" i="253"/>
  <c r="N157" i="253"/>
  <c r="R175" i="253"/>
  <c r="N175" i="253"/>
  <c r="O175" i="253"/>
  <c r="P175" i="253"/>
  <c r="Q175" i="253"/>
  <c r="O193" i="253"/>
  <c r="P193" i="253"/>
  <c r="N193" i="253"/>
  <c r="Q193" i="253"/>
  <c r="R193" i="253"/>
  <c r="N86" i="253"/>
  <c r="R86" i="253"/>
  <c r="O86" i="253"/>
  <c r="P86" i="253"/>
  <c r="Q86" i="253"/>
  <c r="N140" i="253"/>
  <c r="P140" i="253"/>
  <c r="Q140" i="253"/>
  <c r="O140" i="253"/>
  <c r="R140" i="253"/>
  <c r="D69" i="240"/>
  <c r="E69" i="240"/>
  <c r="G69" i="240"/>
  <c r="H69" i="240"/>
  <c r="I69" i="240"/>
  <c r="J69" i="240"/>
  <c r="K69" i="240"/>
  <c r="L69" i="240"/>
  <c r="F69" i="240"/>
  <c r="M69" i="240"/>
  <c r="C69" i="240"/>
  <c r="N116" i="253"/>
  <c r="P116" i="253"/>
  <c r="Q116" i="253"/>
  <c r="O116" i="253"/>
  <c r="R116" i="253"/>
  <c r="O177" i="253"/>
  <c r="R177" i="253"/>
  <c r="N177" i="253"/>
  <c r="P177" i="253"/>
  <c r="Q177" i="253"/>
  <c r="P100" i="253"/>
  <c r="N100" i="253"/>
  <c r="O100" i="253"/>
  <c r="Q100" i="253"/>
  <c r="R100" i="253"/>
  <c r="E122" i="240"/>
  <c r="F122" i="240"/>
  <c r="I122" i="240"/>
  <c r="J122" i="240"/>
  <c r="M122" i="240"/>
  <c r="C122" i="240"/>
  <c r="D122" i="240"/>
  <c r="G122" i="240"/>
  <c r="H122" i="240"/>
  <c r="K122" i="240"/>
  <c r="L122" i="240"/>
  <c r="D140" i="240"/>
  <c r="E140" i="240"/>
  <c r="F140" i="240"/>
  <c r="G140" i="240"/>
  <c r="H140" i="240"/>
  <c r="I140" i="240"/>
  <c r="J140" i="240"/>
  <c r="K140" i="240"/>
  <c r="L140" i="240"/>
  <c r="M140" i="240"/>
  <c r="C140" i="240"/>
  <c r="P184" i="253"/>
  <c r="N184" i="253"/>
  <c r="O184" i="253"/>
  <c r="Q184" i="253"/>
  <c r="R184" i="253"/>
  <c r="P154" i="253"/>
  <c r="R154" i="253"/>
  <c r="O154" i="253"/>
  <c r="N154" i="253"/>
  <c r="Q154" i="253"/>
  <c r="N203" i="253"/>
  <c r="Q203" i="253"/>
  <c r="O203" i="253"/>
  <c r="P203" i="253"/>
  <c r="R203" i="253"/>
  <c r="N71" i="253"/>
  <c r="Q71" i="253"/>
  <c r="O71" i="253"/>
  <c r="P71" i="253"/>
  <c r="R71" i="253"/>
  <c r="Q89" i="253"/>
  <c r="O89" i="253"/>
  <c r="P89" i="253"/>
  <c r="R89" i="253"/>
  <c r="N89" i="253"/>
  <c r="N107" i="253"/>
  <c r="Q107" i="253"/>
  <c r="O107" i="253"/>
  <c r="P107" i="253"/>
  <c r="R107" i="253"/>
  <c r="Q125" i="253"/>
  <c r="P125" i="253"/>
  <c r="N125" i="253"/>
  <c r="O125" i="253"/>
  <c r="R125" i="253"/>
  <c r="N143" i="253"/>
  <c r="Q143" i="253"/>
  <c r="O143" i="253"/>
  <c r="P143" i="253"/>
  <c r="R143" i="253"/>
  <c r="Q161" i="253"/>
  <c r="P161" i="253"/>
  <c r="O161" i="253"/>
  <c r="R161" i="253"/>
  <c r="N161" i="253"/>
  <c r="N179" i="253"/>
  <c r="Q179" i="253"/>
  <c r="O179" i="253"/>
  <c r="P179" i="253"/>
  <c r="R179" i="253"/>
  <c r="Q197" i="253"/>
  <c r="P197" i="253"/>
  <c r="N197" i="253"/>
  <c r="O197" i="253"/>
  <c r="R197" i="253"/>
  <c r="R84" i="253"/>
  <c r="P84" i="253"/>
  <c r="Q84" i="253"/>
  <c r="N84" i="253"/>
  <c r="O84" i="253"/>
  <c r="O97" i="253"/>
  <c r="P97" i="253"/>
  <c r="N97" i="253"/>
  <c r="Q97" i="253"/>
  <c r="R97" i="253"/>
  <c r="R187" i="253"/>
  <c r="N187" i="253"/>
  <c r="O187" i="253"/>
  <c r="P187" i="253"/>
  <c r="Q187" i="253"/>
  <c r="N164" i="253"/>
  <c r="P164" i="253"/>
  <c r="Q164" i="253"/>
  <c r="O164" i="253"/>
  <c r="R164" i="253"/>
  <c r="E171" i="240"/>
  <c r="F171" i="240"/>
  <c r="G171" i="240"/>
  <c r="I171" i="240"/>
  <c r="J171" i="240"/>
  <c r="K171" i="240"/>
  <c r="L171" i="240"/>
  <c r="M171" i="240"/>
  <c r="C171" i="240"/>
  <c r="D171" i="240"/>
  <c r="H171" i="240"/>
  <c r="O165" i="253"/>
  <c r="Q165" i="253"/>
  <c r="R165" i="253"/>
  <c r="N165" i="253"/>
  <c r="P165" i="253"/>
  <c r="Q65" i="253"/>
  <c r="O65" i="253"/>
  <c r="P65" i="253"/>
  <c r="R65" i="253"/>
  <c r="N65" i="253"/>
  <c r="N119" i="253"/>
  <c r="Q119" i="253"/>
  <c r="O119" i="253"/>
  <c r="P119" i="253"/>
  <c r="R119" i="253"/>
  <c r="N191" i="253"/>
  <c r="Q191" i="253"/>
  <c r="O191" i="253"/>
  <c r="P191" i="253"/>
  <c r="R191" i="253"/>
  <c r="I185" i="240"/>
  <c r="J185" i="240"/>
  <c r="K185" i="240"/>
  <c r="M185" i="240"/>
  <c r="D185" i="240"/>
  <c r="C185" i="240"/>
  <c r="E185" i="240"/>
  <c r="F185" i="240"/>
  <c r="G185" i="240"/>
  <c r="H185" i="240"/>
  <c r="L185" i="240"/>
  <c r="A190" i="244"/>
  <c r="D190" i="244" s="1"/>
  <c r="R118" i="243"/>
  <c r="J54" i="240"/>
  <c r="K54" i="240"/>
  <c r="M54" i="240"/>
  <c r="D54" i="240"/>
  <c r="E54" i="240"/>
  <c r="F54" i="240"/>
  <c r="G54" i="240"/>
  <c r="H54" i="240"/>
  <c r="I54" i="240"/>
  <c r="L54" i="240"/>
  <c r="C54" i="240"/>
  <c r="J72" i="240"/>
  <c r="K72" i="240"/>
  <c r="M72" i="240"/>
  <c r="D72" i="240"/>
  <c r="E72" i="240"/>
  <c r="F72" i="240"/>
  <c r="G72" i="240"/>
  <c r="H72" i="240"/>
  <c r="I72" i="240"/>
  <c r="C72" i="240"/>
  <c r="L72" i="240"/>
  <c r="J90" i="240"/>
  <c r="K90" i="240"/>
  <c r="M90" i="240"/>
  <c r="D90" i="240"/>
  <c r="E90" i="240"/>
  <c r="F90" i="240"/>
  <c r="G90" i="240"/>
  <c r="H90" i="240"/>
  <c r="I90" i="240"/>
  <c r="L90" i="240"/>
  <c r="C90" i="240"/>
  <c r="J108" i="240"/>
  <c r="K108" i="240"/>
  <c r="M108" i="240"/>
  <c r="D108" i="240"/>
  <c r="E108" i="240"/>
  <c r="F108" i="240"/>
  <c r="C108" i="240"/>
  <c r="G108" i="240"/>
  <c r="H108" i="240"/>
  <c r="I108" i="240"/>
  <c r="L108" i="240"/>
  <c r="K126" i="240"/>
  <c r="L126" i="240"/>
  <c r="M126" i="240"/>
  <c r="D126" i="240"/>
  <c r="E126" i="240"/>
  <c r="F126" i="240"/>
  <c r="G126" i="240"/>
  <c r="C126" i="240"/>
  <c r="H126" i="240"/>
  <c r="I126" i="240"/>
  <c r="J126" i="240"/>
  <c r="K144" i="240"/>
  <c r="L144" i="240"/>
  <c r="M144" i="240"/>
  <c r="C144" i="240"/>
  <c r="D144" i="240"/>
  <c r="E144" i="240"/>
  <c r="F144" i="240"/>
  <c r="G144" i="240"/>
  <c r="H144" i="240"/>
  <c r="I144" i="240"/>
  <c r="J144" i="240"/>
  <c r="K162" i="240"/>
  <c r="L162" i="240"/>
  <c r="M162" i="240"/>
  <c r="D162" i="240"/>
  <c r="E162" i="240"/>
  <c r="F162" i="240"/>
  <c r="G162" i="240"/>
  <c r="C162" i="240"/>
  <c r="H162" i="240"/>
  <c r="I162" i="240"/>
  <c r="J162" i="240"/>
  <c r="K180" i="240"/>
  <c r="L180" i="240"/>
  <c r="M180" i="240"/>
  <c r="C180" i="240"/>
  <c r="D180" i="240"/>
  <c r="E180" i="240"/>
  <c r="F180" i="240"/>
  <c r="G180" i="240"/>
  <c r="H180" i="240"/>
  <c r="I180" i="240"/>
  <c r="J180" i="240"/>
  <c r="D93" i="240"/>
  <c r="E93" i="240"/>
  <c r="G93" i="240"/>
  <c r="H93" i="240"/>
  <c r="J93" i="240"/>
  <c r="K93" i="240"/>
  <c r="L93" i="240"/>
  <c r="F93" i="240"/>
  <c r="I93" i="240"/>
  <c r="M93" i="240"/>
  <c r="C93" i="240"/>
  <c r="D200" i="240"/>
  <c r="E200" i="240"/>
  <c r="G200" i="240"/>
  <c r="I200" i="240"/>
  <c r="J200" i="240"/>
  <c r="K200" i="240"/>
  <c r="M200" i="240"/>
  <c r="C200" i="240"/>
  <c r="F200" i="240"/>
  <c r="H200" i="240"/>
  <c r="L200" i="240"/>
  <c r="E68" i="240"/>
  <c r="F68" i="240"/>
  <c r="G68" i="240"/>
  <c r="H68" i="240"/>
  <c r="I68" i="240"/>
  <c r="J68" i="240"/>
  <c r="K68" i="240"/>
  <c r="L68" i="240"/>
  <c r="M68" i="240"/>
  <c r="D68" i="240"/>
  <c r="C68" i="240"/>
  <c r="E86" i="240"/>
  <c r="F86" i="240"/>
  <c r="G86" i="240"/>
  <c r="H86" i="240"/>
  <c r="I86" i="240"/>
  <c r="J86" i="240"/>
  <c r="K86" i="240"/>
  <c r="L86" i="240"/>
  <c r="M86" i="240"/>
  <c r="C86" i="240"/>
  <c r="D86" i="240"/>
  <c r="E104" i="240"/>
  <c r="F104" i="240"/>
  <c r="H104" i="240"/>
  <c r="I104" i="240"/>
  <c r="J104" i="240"/>
  <c r="G104" i="240"/>
  <c r="K104" i="240"/>
  <c r="L104" i="240"/>
  <c r="M104" i="240"/>
  <c r="C104" i="240"/>
  <c r="D104" i="240"/>
  <c r="D170" i="240"/>
  <c r="E170" i="240"/>
  <c r="G170" i="240"/>
  <c r="C170" i="240"/>
  <c r="H170" i="240"/>
  <c r="I170" i="240"/>
  <c r="J170" i="240"/>
  <c r="K170" i="240"/>
  <c r="F170" i="240"/>
  <c r="L170" i="240"/>
  <c r="M170" i="240"/>
  <c r="F58" i="240"/>
  <c r="G58" i="240"/>
  <c r="I58" i="240"/>
  <c r="J58" i="240"/>
  <c r="K58" i="240"/>
  <c r="L58" i="240"/>
  <c r="M58" i="240"/>
  <c r="C58" i="240"/>
  <c r="D58" i="240"/>
  <c r="E58" i="240"/>
  <c r="H58" i="240"/>
  <c r="F76" i="240"/>
  <c r="G76" i="240"/>
  <c r="I76" i="240"/>
  <c r="J76" i="240"/>
  <c r="K76" i="240"/>
  <c r="L76" i="240"/>
  <c r="M76" i="240"/>
  <c r="D76" i="240"/>
  <c r="E76" i="240"/>
  <c r="H76" i="240"/>
  <c r="C76" i="240"/>
  <c r="F94" i="240"/>
  <c r="G94" i="240"/>
  <c r="I94" i="240"/>
  <c r="J94" i="240"/>
  <c r="L94" i="240"/>
  <c r="M94" i="240"/>
  <c r="C94" i="240"/>
  <c r="D94" i="240"/>
  <c r="E94" i="240"/>
  <c r="H94" i="240"/>
  <c r="K94" i="240"/>
  <c r="F112" i="240"/>
  <c r="G112" i="240"/>
  <c r="I112" i="240"/>
  <c r="J112" i="240"/>
  <c r="L112" i="240"/>
  <c r="M112" i="240"/>
  <c r="C112" i="240"/>
  <c r="D112" i="240"/>
  <c r="E112" i="240"/>
  <c r="H112" i="240"/>
  <c r="K112" i="240"/>
  <c r="G130" i="240"/>
  <c r="C130" i="240"/>
  <c r="H130" i="240"/>
  <c r="I130" i="240"/>
  <c r="J130" i="240"/>
  <c r="K130" i="240"/>
  <c r="L130" i="240"/>
  <c r="M130" i="240"/>
  <c r="D130" i="240"/>
  <c r="E130" i="240"/>
  <c r="F130" i="240"/>
  <c r="G148" i="240"/>
  <c r="H148" i="240"/>
  <c r="I148" i="240"/>
  <c r="J148" i="240"/>
  <c r="K148" i="240"/>
  <c r="L148" i="240"/>
  <c r="M148" i="240"/>
  <c r="C148" i="240"/>
  <c r="D148" i="240"/>
  <c r="E148" i="240"/>
  <c r="F148" i="240"/>
  <c r="G166" i="240"/>
  <c r="C166" i="240"/>
  <c r="H166" i="240"/>
  <c r="I166" i="240"/>
  <c r="K166" i="240"/>
  <c r="L166" i="240"/>
  <c r="M166" i="240"/>
  <c r="D166" i="240"/>
  <c r="E166" i="240"/>
  <c r="F166" i="240"/>
  <c r="J166" i="240"/>
  <c r="G184" i="240"/>
  <c r="H184" i="240"/>
  <c r="I184" i="240"/>
  <c r="K184" i="240"/>
  <c r="L184" i="240"/>
  <c r="M184" i="240"/>
  <c r="C184" i="240"/>
  <c r="D184" i="240"/>
  <c r="E184" i="240"/>
  <c r="F184" i="240"/>
  <c r="J184" i="240"/>
  <c r="R72" i="253"/>
  <c r="P72" i="253"/>
  <c r="Q72" i="253"/>
  <c r="N72" i="253"/>
  <c r="O72" i="253"/>
  <c r="R96" i="253"/>
  <c r="P96" i="253"/>
  <c r="Q96" i="253"/>
  <c r="N96" i="253"/>
  <c r="O96" i="253"/>
  <c r="R120" i="253"/>
  <c r="Q120" i="253"/>
  <c r="O120" i="253"/>
  <c r="P120" i="253"/>
  <c r="N120" i="253"/>
  <c r="R144" i="253"/>
  <c r="Q144" i="253"/>
  <c r="N144" i="253"/>
  <c r="O144" i="253"/>
  <c r="P144" i="253"/>
  <c r="R168" i="253"/>
  <c r="Q168" i="253"/>
  <c r="N168" i="253"/>
  <c r="O168" i="253"/>
  <c r="P168" i="253"/>
  <c r="R192" i="253"/>
  <c r="Q192" i="253"/>
  <c r="N192" i="253"/>
  <c r="O192" i="253"/>
  <c r="P192" i="253"/>
  <c r="N176" i="253"/>
  <c r="P176" i="253"/>
  <c r="Q176" i="253"/>
  <c r="O176" i="253"/>
  <c r="R176" i="253"/>
  <c r="O57" i="253"/>
  <c r="N57" i="253"/>
  <c r="P57" i="253"/>
  <c r="Q57" i="253"/>
  <c r="R57" i="253"/>
  <c r="X61" i="243"/>
  <c r="O123" i="253"/>
  <c r="Q123" i="253"/>
  <c r="R123" i="253"/>
  <c r="N123" i="253"/>
  <c r="P123" i="253"/>
  <c r="O141" i="253"/>
  <c r="N141" i="253"/>
  <c r="P141" i="253"/>
  <c r="Q141" i="253"/>
  <c r="R141" i="253"/>
  <c r="O171" i="253"/>
  <c r="Q171" i="253"/>
  <c r="R171" i="253"/>
  <c r="N171" i="253"/>
  <c r="P171" i="253"/>
  <c r="P76" i="253"/>
  <c r="N76" i="253"/>
  <c r="O76" i="253"/>
  <c r="Q76" i="253"/>
  <c r="R76" i="253"/>
  <c r="P58" i="253"/>
  <c r="R58" i="253"/>
  <c r="N58" i="253"/>
  <c r="O58" i="253"/>
  <c r="Q58" i="253"/>
  <c r="P178" i="253"/>
  <c r="R178" i="253"/>
  <c r="O178" i="253"/>
  <c r="N178" i="253"/>
  <c r="Q178" i="253"/>
  <c r="H77" i="240"/>
  <c r="I77" i="240"/>
  <c r="K77" i="240"/>
  <c r="L77" i="240"/>
  <c r="M77" i="240"/>
  <c r="D77" i="240"/>
  <c r="E77" i="240"/>
  <c r="F77" i="240"/>
  <c r="G77" i="240"/>
  <c r="J77" i="240"/>
  <c r="C77" i="240"/>
  <c r="H101" i="240"/>
  <c r="I101" i="240"/>
  <c r="K101" i="240"/>
  <c r="L101" i="240"/>
  <c r="D101" i="240"/>
  <c r="G101" i="240"/>
  <c r="J101" i="240"/>
  <c r="M101" i="240"/>
  <c r="C101" i="240"/>
  <c r="E101" i="240"/>
  <c r="F101" i="240"/>
  <c r="I125" i="240"/>
  <c r="J125" i="240"/>
  <c r="K125" i="240"/>
  <c r="L125" i="240"/>
  <c r="M125" i="240"/>
  <c r="D125" i="240"/>
  <c r="C125" i="240"/>
  <c r="E125" i="240"/>
  <c r="F125" i="240"/>
  <c r="G125" i="240"/>
  <c r="H125" i="240"/>
  <c r="I149" i="240"/>
  <c r="J149" i="240"/>
  <c r="K149" i="240"/>
  <c r="L149" i="240"/>
  <c r="M149" i="240"/>
  <c r="D149" i="240"/>
  <c r="C149" i="240"/>
  <c r="E149" i="240"/>
  <c r="F149" i="240"/>
  <c r="G149" i="240"/>
  <c r="H149" i="240"/>
  <c r="I173" i="240"/>
  <c r="J173" i="240"/>
  <c r="K173" i="240"/>
  <c r="M173" i="240"/>
  <c r="D173" i="240"/>
  <c r="C173" i="240"/>
  <c r="E173" i="240"/>
  <c r="F173" i="240"/>
  <c r="G173" i="240"/>
  <c r="H173" i="240"/>
  <c r="L173" i="240"/>
  <c r="I197" i="240"/>
  <c r="J197" i="240"/>
  <c r="K197" i="240"/>
  <c r="M197" i="240"/>
  <c r="D197" i="240"/>
  <c r="C197" i="240"/>
  <c r="E197" i="240"/>
  <c r="F197" i="240"/>
  <c r="G197" i="240"/>
  <c r="H197" i="240"/>
  <c r="L197" i="240"/>
  <c r="E153" i="240"/>
  <c r="F153" i="240"/>
  <c r="G153" i="240"/>
  <c r="H153" i="240"/>
  <c r="I153" i="240"/>
  <c r="J153" i="240"/>
  <c r="K153" i="240"/>
  <c r="L153" i="240"/>
  <c r="M153" i="240"/>
  <c r="D153" i="240"/>
  <c r="C153" i="240"/>
  <c r="A190" i="264"/>
  <c r="N98" i="253"/>
  <c r="R98" i="253"/>
  <c r="O98" i="253"/>
  <c r="P98" i="253"/>
  <c r="Q98" i="253"/>
  <c r="N152" i="253"/>
  <c r="P152" i="253"/>
  <c r="Q152" i="253"/>
  <c r="O152" i="253"/>
  <c r="R152" i="253"/>
  <c r="M133" i="240"/>
  <c r="D133" i="240"/>
  <c r="E133" i="240"/>
  <c r="F133" i="240"/>
  <c r="G133" i="240"/>
  <c r="H133" i="240"/>
  <c r="I133" i="240"/>
  <c r="J133" i="240"/>
  <c r="K133" i="240"/>
  <c r="L133" i="240"/>
  <c r="C133" i="240"/>
  <c r="N158" i="253"/>
  <c r="O158" i="253"/>
  <c r="P158" i="253"/>
  <c r="Q158" i="253"/>
  <c r="R158" i="253"/>
  <c r="D152" i="240"/>
  <c r="E152" i="240"/>
  <c r="F152" i="240"/>
  <c r="G152" i="240"/>
  <c r="H152" i="240"/>
  <c r="I152" i="240"/>
  <c r="J152" i="240"/>
  <c r="K152" i="240"/>
  <c r="L152" i="240"/>
  <c r="M152" i="240"/>
  <c r="C152" i="240"/>
  <c r="O201" i="253"/>
  <c r="N201" i="253"/>
  <c r="P201" i="253"/>
  <c r="Q201" i="253"/>
  <c r="R201" i="253"/>
  <c r="O69" i="253"/>
  <c r="N69" i="253"/>
  <c r="P69" i="253"/>
  <c r="Q69" i="253"/>
  <c r="R69" i="253"/>
  <c r="O87" i="253"/>
  <c r="Q87" i="253"/>
  <c r="R87" i="253"/>
  <c r="N87" i="253"/>
  <c r="P87" i="253"/>
  <c r="O105" i="253"/>
  <c r="N105" i="253"/>
  <c r="P105" i="253"/>
  <c r="Q105" i="253"/>
  <c r="R105" i="253"/>
  <c r="P70" i="253"/>
  <c r="R70" i="253"/>
  <c r="N70" i="253"/>
  <c r="O70" i="253"/>
  <c r="Q70" i="253"/>
  <c r="M175" i="240"/>
  <c r="E175" i="240"/>
  <c r="F175" i="240"/>
  <c r="G175" i="240"/>
  <c r="H175" i="240"/>
  <c r="I175" i="240"/>
  <c r="J175" i="240"/>
  <c r="K175" i="240"/>
  <c r="L175" i="240"/>
  <c r="C175" i="240"/>
  <c r="D175" i="240"/>
  <c r="O61" i="253"/>
  <c r="P61" i="253"/>
  <c r="N61" i="253"/>
  <c r="Q61" i="253"/>
  <c r="R61" i="253"/>
  <c r="R151" i="253"/>
  <c r="N151" i="253"/>
  <c r="O151" i="253"/>
  <c r="P151" i="253"/>
  <c r="Q151" i="253"/>
  <c r="X78" i="243"/>
  <c r="R134" i="243"/>
  <c r="A134" i="265" s="1"/>
  <c r="L115" i="240"/>
  <c r="M115" i="240"/>
  <c r="D115" i="240"/>
  <c r="F115" i="240"/>
  <c r="G115" i="240"/>
  <c r="H115" i="240"/>
  <c r="K115" i="240"/>
  <c r="C115" i="240"/>
  <c r="E115" i="240"/>
  <c r="I115" i="240"/>
  <c r="J115" i="240"/>
  <c r="D182" i="240"/>
  <c r="E182" i="240"/>
  <c r="G182" i="240"/>
  <c r="C182" i="240"/>
  <c r="H182" i="240"/>
  <c r="I182" i="240"/>
  <c r="J182" i="240"/>
  <c r="K182" i="240"/>
  <c r="L182" i="240"/>
  <c r="M182" i="240"/>
  <c r="F182" i="240"/>
  <c r="X105" i="243"/>
  <c r="R97" i="243"/>
  <c r="A97" i="265" s="1"/>
  <c r="R150" i="243"/>
  <c r="R132" i="243"/>
  <c r="X73" i="243"/>
  <c r="A157" i="244"/>
  <c r="E157" i="244" s="1"/>
  <c r="X151" i="243"/>
  <c r="P202" i="253"/>
  <c r="R202" i="253"/>
  <c r="O202" i="253"/>
  <c r="Q202" i="253"/>
  <c r="N202" i="253"/>
  <c r="N55" i="253"/>
  <c r="O55" i="253"/>
  <c r="P55" i="253"/>
  <c r="Q55" i="253"/>
  <c r="R55" i="253"/>
  <c r="O73" i="253"/>
  <c r="P73" i="253"/>
  <c r="N73" i="253"/>
  <c r="Q73" i="253"/>
  <c r="R73" i="253"/>
  <c r="Q91" i="253"/>
  <c r="R91" i="253"/>
  <c r="N91" i="253"/>
  <c r="O91" i="253"/>
  <c r="P91" i="253"/>
  <c r="O109" i="253"/>
  <c r="P109" i="253"/>
  <c r="N109" i="253"/>
  <c r="Q109" i="253"/>
  <c r="R109" i="253"/>
  <c r="R127" i="253"/>
  <c r="N127" i="253"/>
  <c r="O127" i="253"/>
  <c r="P127" i="253"/>
  <c r="Q127" i="253"/>
  <c r="O145" i="253"/>
  <c r="P145" i="253"/>
  <c r="N145" i="253"/>
  <c r="Q145" i="253"/>
  <c r="R145" i="253"/>
  <c r="R163" i="253"/>
  <c r="N163" i="253"/>
  <c r="O163" i="253"/>
  <c r="P163" i="253"/>
  <c r="Q163" i="253"/>
  <c r="O181" i="253"/>
  <c r="P181" i="253"/>
  <c r="N181" i="253"/>
  <c r="Q181" i="253"/>
  <c r="R181" i="253"/>
  <c r="O153" i="253"/>
  <c r="P153" i="253"/>
  <c r="Q153" i="253"/>
  <c r="R153" i="253"/>
  <c r="N153" i="253"/>
  <c r="O183" i="253"/>
  <c r="Q183" i="253"/>
  <c r="R183" i="253"/>
  <c r="N183" i="253"/>
  <c r="P183" i="253"/>
  <c r="P148" i="253"/>
  <c r="N148" i="253"/>
  <c r="O148" i="253"/>
  <c r="Q148" i="253"/>
  <c r="R148" i="253"/>
  <c r="D128" i="240"/>
  <c r="E128" i="240"/>
  <c r="F128" i="240"/>
  <c r="G128" i="240"/>
  <c r="H128" i="240"/>
  <c r="I128" i="240"/>
  <c r="J128" i="240"/>
  <c r="K128" i="240"/>
  <c r="C128" i="240"/>
  <c r="L128" i="240"/>
  <c r="M128" i="240"/>
  <c r="D146" i="240"/>
  <c r="E146" i="240"/>
  <c r="F146" i="240"/>
  <c r="G146" i="240"/>
  <c r="C146" i="240"/>
  <c r="H146" i="240"/>
  <c r="I146" i="240"/>
  <c r="J146" i="240"/>
  <c r="K146" i="240"/>
  <c r="L146" i="240"/>
  <c r="M146" i="240"/>
  <c r="D188" i="240"/>
  <c r="E188" i="240"/>
  <c r="G188" i="240"/>
  <c r="I188" i="240"/>
  <c r="J188" i="240"/>
  <c r="K188" i="240"/>
  <c r="C188" i="240"/>
  <c r="F188" i="240"/>
  <c r="H188" i="240"/>
  <c r="L188" i="240"/>
  <c r="M188" i="240"/>
  <c r="M193" i="240"/>
  <c r="E193" i="240"/>
  <c r="G193" i="240"/>
  <c r="H193" i="240"/>
  <c r="I193" i="240"/>
  <c r="D193" i="240"/>
  <c r="C193" i="240"/>
  <c r="F193" i="240"/>
  <c r="J193" i="240"/>
  <c r="K193" i="240"/>
  <c r="L193" i="240"/>
  <c r="P94" i="253"/>
  <c r="R94" i="253"/>
  <c r="N94" i="253"/>
  <c r="O94" i="253"/>
  <c r="Q94" i="253"/>
  <c r="P64" i="253"/>
  <c r="N64" i="253"/>
  <c r="O64" i="253"/>
  <c r="Q64" i="253"/>
  <c r="R64" i="253"/>
  <c r="N59" i="253"/>
  <c r="Q59" i="253"/>
  <c r="O59" i="253"/>
  <c r="P59" i="253"/>
  <c r="R59" i="253"/>
  <c r="Q77" i="253"/>
  <c r="O77" i="253"/>
  <c r="P77" i="253"/>
  <c r="N77" i="253"/>
  <c r="R77" i="253"/>
  <c r="N95" i="253"/>
  <c r="Q95" i="253"/>
  <c r="O95" i="253"/>
  <c r="P95" i="253"/>
  <c r="R95" i="253"/>
  <c r="Q113" i="253"/>
  <c r="P113" i="253"/>
  <c r="N113" i="253"/>
  <c r="O113" i="253"/>
  <c r="R113" i="253"/>
  <c r="N131" i="253"/>
  <c r="Q131" i="253"/>
  <c r="O131" i="253"/>
  <c r="P131" i="253"/>
  <c r="R131" i="253"/>
  <c r="Q149" i="253"/>
  <c r="P149" i="253"/>
  <c r="N149" i="253"/>
  <c r="O149" i="253"/>
  <c r="R149" i="253"/>
  <c r="N167" i="253"/>
  <c r="Q167" i="253"/>
  <c r="O167" i="253"/>
  <c r="P167" i="253"/>
  <c r="R167" i="253"/>
  <c r="Q185" i="253"/>
  <c r="P185" i="253"/>
  <c r="N185" i="253"/>
  <c r="O185" i="253"/>
  <c r="R185" i="253"/>
  <c r="N78" i="253"/>
  <c r="O78" i="253"/>
  <c r="R78" i="253"/>
  <c r="P78" i="253"/>
  <c r="Q78" i="253"/>
  <c r="N102" i="253"/>
  <c r="O102" i="253"/>
  <c r="R102" i="253"/>
  <c r="P102" i="253"/>
  <c r="Q102" i="253"/>
  <c r="N126" i="253"/>
  <c r="O126" i="253"/>
  <c r="R126" i="253"/>
  <c r="P126" i="253"/>
  <c r="Q126" i="253"/>
  <c r="N150" i="253"/>
  <c r="O150" i="253"/>
  <c r="R150" i="253"/>
  <c r="P150" i="253"/>
  <c r="Q150" i="253"/>
  <c r="N174" i="253"/>
  <c r="O174" i="253"/>
  <c r="R174" i="253"/>
  <c r="P174" i="253"/>
  <c r="Q174" i="253"/>
  <c r="N198" i="253"/>
  <c r="O198" i="253"/>
  <c r="R198" i="253"/>
  <c r="Q198" i="253"/>
  <c r="P198" i="253"/>
  <c r="O93" i="253"/>
  <c r="N93" i="253"/>
  <c r="P93" i="253"/>
  <c r="Q93" i="253"/>
  <c r="R93" i="253"/>
  <c r="O133" i="253"/>
  <c r="P133" i="253"/>
  <c r="N133" i="253"/>
  <c r="Q133" i="253"/>
  <c r="R133" i="253"/>
  <c r="N134" i="253"/>
  <c r="O134" i="253"/>
  <c r="P134" i="253"/>
  <c r="Q134" i="253"/>
  <c r="R134" i="253"/>
  <c r="P124" i="253"/>
  <c r="Q124" i="253"/>
  <c r="R124" i="253"/>
  <c r="N124" i="253"/>
  <c r="O124" i="253"/>
  <c r="R136" i="243"/>
  <c r="A136" i="265" s="1"/>
  <c r="R82" i="243"/>
  <c r="A82" i="264" s="1"/>
  <c r="X135" i="243"/>
  <c r="R154" i="243"/>
  <c r="A154" i="264" s="1"/>
  <c r="J60" i="240"/>
  <c r="K60" i="240"/>
  <c r="M60" i="240"/>
  <c r="D60" i="240"/>
  <c r="E60" i="240"/>
  <c r="F60" i="240"/>
  <c r="C60" i="240"/>
  <c r="G60" i="240"/>
  <c r="H60" i="240"/>
  <c r="I60" i="240"/>
  <c r="L60" i="240"/>
  <c r="J78" i="240"/>
  <c r="K78" i="240"/>
  <c r="M78" i="240"/>
  <c r="D78" i="240"/>
  <c r="E78" i="240"/>
  <c r="F78" i="240"/>
  <c r="G78" i="240"/>
  <c r="C78" i="240"/>
  <c r="H78" i="240"/>
  <c r="I78" i="240"/>
  <c r="L78" i="240"/>
  <c r="J96" i="240"/>
  <c r="K96" i="240"/>
  <c r="M96" i="240"/>
  <c r="D96" i="240"/>
  <c r="E96" i="240"/>
  <c r="F96" i="240"/>
  <c r="G96" i="240"/>
  <c r="C96" i="240"/>
  <c r="H96" i="240"/>
  <c r="I96" i="240"/>
  <c r="L96" i="240"/>
  <c r="K132" i="240"/>
  <c r="L132" i="240"/>
  <c r="M132" i="240"/>
  <c r="C132" i="240"/>
  <c r="D132" i="240"/>
  <c r="E132" i="240"/>
  <c r="F132" i="240"/>
  <c r="G132" i="240"/>
  <c r="H132" i="240"/>
  <c r="I132" i="240"/>
  <c r="J132" i="240"/>
  <c r="K150" i="240"/>
  <c r="L150" i="240"/>
  <c r="M150" i="240"/>
  <c r="D150" i="240"/>
  <c r="E150" i="240"/>
  <c r="F150" i="240"/>
  <c r="G150" i="240"/>
  <c r="C150" i="240"/>
  <c r="H150" i="240"/>
  <c r="I150" i="240"/>
  <c r="J150" i="240"/>
  <c r="K168" i="240"/>
  <c r="L168" i="240"/>
  <c r="M168" i="240"/>
  <c r="C168" i="240"/>
  <c r="D168" i="240"/>
  <c r="E168" i="240"/>
  <c r="F168" i="240"/>
  <c r="G168" i="240"/>
  <c r="H168" i="240"/>
  <c r="I168" i="240"/>
  <c r="J168" i="240"/>
  <c r="N92" i="253"/>
  <c r="P92" i="253"/>
  <c r="Q92" i="253"/>
  <c r="O92" i="253"/>
  <c r="R92" i="253"/>
  <c r="N146" i="253"/>
  <c r="O146" i="253"/>
  <c r="P146" i="253"/>
  <c r="Q146" i="253"/>
  <c r="R146" i="253"/>
  <c r="D117" i="240"/>
  <c r="E117" i="240"/>
  <c r="G117" i="240"/>
  <c r="H117" i="240"/>
  <c r="K117" i="240"/>
  <c r="L117" i="240"/>
  <c r="F117" i="240"/>
  <c r="I117" i="240"/>
  <c r="J117" i="240"/>
  <c r="M117" i="240"/>
  <c r="C117" i="240"/>
  <c r="E74" i="240"/>
  <c r="F74" i="240"/>
  <c r="G74" i="240"/>
  <c r="H74" i="240"/>
  <c r="I74" i="240"/>
  <c r="J74" i="240"/>
  <c r="C74" i="240"/>
  <c r="D74" i="240"/>
  <c r="K74" i="240"/>
  <c r="L74" i="240"/>
  <c r="M74" i="240"/>
  <c r="E92" i="240"/>
  <c r="F92" i="240"/>
  <c r="H92" i="240"/>
  <c r="I92" i="240"/>
  <c r="J92" i="240"/>
  <c r="L92" i="240"/>
  <c r="M92" i="240"/>
  <c r="D92" i="240"/>
  <c r="C92" i="240"/>
  <c r="G92" i="240"/>
  <c r="K92" i="240"/>
  <c r="E110" i="240"/>
  <c r="F110" i="240"/>
  <c r="H110" i="240"/>
  <c r="I110" i="240"/>
  <c r="J110" i="240"/>
  <c r="D110" i="240"/>
  <c r="G110" i="240"/>
  <c r="K110" i="240"/>
  <c r="L110" i="240"/>
  <c r="M110" i="240"/>
  <c r="C110" i="240"/>
  <c r="O189" i="253"/>
  <c r="N189" i="253"/>
  <c r="P189" i="253"/>
  <c r="Q189" i="253"/>
  <c r="R189" i="253"/>
  <c r="P112" i="253"/>
  <c r="O112" i="253"/>
  <c r="Q112" i="253"/>
  <c r="R112" i="253"/>
  <c r="N112" i="253"/>
  <c r="F64" i="240"/>
  <c r="G64" i="240"/>
  <c r="I64" i="240"/>
  <c r="J64" i="240"/>
  <c r="K64" i="240"/>
  <c r="L64" i="240"/>
  <c r="M64" i="240"/>
  <c r="C64" i="240"/>
  <c r="D64" i="240"/>
  <c r="E64" i="240"/>
  <c r="H64" i="240"/>
  <c r="F82" i="240"/>
  <c r="G82" i="240"/>
  <c r="I82" i="240"/>
  <c r="J82" i="240"/>
  <c r="K82" i="240"/>
  <c r="L82" i="240"/>
  <c r="M82" i="240"/>
  <c r="C82" i="240"/>
  <c r="D82" i="240"/>
  <c r="E82" i="240"/>
  <c r="H82" i="240"/>
  <c r="F100" i="240"/>
  <c r="G100" i="240"/>
  <c r="I100" i="240"/>
  <c r="J100" i="240"/>
  <c r="L100" i="240"/>
  <c r="M100" i="240"/>
  <c r="D100" i="240"/>
  <c r="C100" i="240"/>
  <c r="E100" i="240"/>
  <c r="H100" i="240"/>
  <c r="K100" i="240"/>
  <c r="F118" i="240"/>
  <c r="G118" i="240"/>
  <c r="I118" i="240"/>
  <c r="J118" i="240"/>
  <c r="M118" i="240"/>
  <c r="E118" i="240"/>
  <c r="C118" i="240"/>
  <c r="H118" i="240"/>
  <c r="K118" i="240"/>
  <c r="L118" i="240"/>
  <c r="D118" i="240"/>
  <c r="G136" i="240"/>
  <c r="H136" i="240"/>
  <c r="I136" i="240"/>
  <c r="J136" i="240"/>
  <c r="K136" i="240"/>
  <c r="L136" i="240"/>
  <c r="M136" i="240"/>
  <c r="C136" i="240"/>
  <c r="D136" i="240"/>
  <c r="E136" i="240"/>
  <c r="F136" i="240"/>
  <c r="G154" i="240"/>
  <c r="C154" i="240"/>
  <c r="H154" i="240"/>
  <c r="I154" i="240"/>
  <c r="K154" i="240"/>
  <c r="L154" i="240"/>
  <c r="M154" i="240"/>
  <c r="D154" i="240"/>
  <c r="E154" i="240"/>
  <c r="F154" i="240"/>
  <c r="J154" i="240"/>
  <c r="G172" i="240"/>
  <c r="H172" i="240"/>
  <c r="I172" i="240"/>
  <c r="K172" i="240"/>
  <c r="L172" i="240"/>
  <c r="M172" i="240"/>
  <c r="C172" i="240"/>
  <c r="D172" i="240"/>
  <c r="E172" i="240"/>
  <c r="F172" i="240"/>
  <c r="J172" i="240"/>
  <c r="G190" i="240"/>
  <c r="C190" i="240"/>
  <c r="H190" i="240"/>
  <c r="I190" i="240"/>
  <c r="K190" i="240"/>
  <c r="M190" i="240"/>
  <c r="D190" i="240"/>
  <c r="E190" i="240"/>
  <c r="F190" i="240"/>
  <c r="J190" i="240"/>
  <c r="L190" i="240"/>
  <c r="H59" i="240"/>
  <c r="I59" i="240"/>
  <c r="K59" i="240"/>
  <c r="L59" i="240"/>
  <c r="M59" i="240"/>
  <c r="D59" i="240"/>
  <c r="C59" i="240"/>
  <c r="E59" i="240"/>
  <c r="F59" i="240"/>
  <c r="G59" i="240"/>
  <c r="J59" i="240"/>
  <c r="H83" i="240"/>
  <c r="I83" i="240"/>
  <c r="K83" i="240"/>
  <c r="L83" i="240"/>
  <c r="M83" i="240"/>
  <c r="D83" i="240"/>
  <c r="E83" i="240"/>
  <c r="F83" i="240"/>
  <c r="C83" i="240"/>
  <c r="G83" i="240"/>
  <c r="J83" i="240"/>
  <c r="H107" i="240"/>
  <c r="I107" i="240"/>
  <c r="K107" i="240"/>
  <c r="L107" i="240"/>
  <c r="D107" i="240"/>
  <c r="F107" i="240"/>
  <c r="G107" i="240"/>
  <c r="C107" i="240"/>
  <c r="J107" i="240"/>
  <c r="M107" i="240"/>
  <c r="E107" i="240"/>
  <c r="I131" i="240"/>
  <c r="J131" i="240"/>
  <c r="C131" i="240"/>
  <c r="K131" i="240"/>
  <c r="L131" i="240"/>
  <c r="M131" i="240"/>
  <c r="D131" i="240"/>
  <c r="E131" i="240"/>
  <c r="F131" i="240"/>
  <c r="G131" i="240"/>
  <c r="H131" i="240"/>
  <c r="I155" i="240"/>
  <c r="J155" i="240"/>
  <c r="C155" i="240"/>
  <c r="K155" i="240"/>
  <c r="M155" i="240"/>
  <c r="D155" i="240"/>
  <c r="E155" i="240"/>
  <c r="F155" i="240"/>
  <c r="G155" i="240"/>
  <c r="H155" i="240"/>
  <c r="L155" i="240"/>
  <c r="I179" i="240"/>
  <c r="J179" i="240"/>
  <c r="C179" i="240"/>
  <c r="K179" i="240"/>
  <c r="M179" i="240"/>
  <c r="D179" i="240"/>
  <c r="E179" i="240"/>
  <c r="F179" i="240"/>
  <c r="G179" i="240"/>
  <c r="H179" i="240"/>
  <c r="L179" i="240"/>
  <c r="O75" i="253"/>
  <c r="Q75" i="253"/>
  <c r="R75" i="253"/>
  <c r="N75" i="253"/>
  <c r="P75" i="253"/>
  <c r="R180" i="253"/>
  <c r="Q180" i="253"/>
  <c r="N180" i="253"/>
  <c r="O180" i="253"/>
  <c r="P180" i="253"/>
  <c r="Q79" i="253"/>
  <c r="R79" i="253"/>
  <c r="N79" i="253"/>
  <c r="O79" i="253"/>
  <c r="P79" i="253"/>
  <c r="N104" i="253"/>
  <c r="P104" i="253"/>
  <c r="Q104" i="253"/>
  <c r="O104" i="253"/>
  <c r="R104" i="253"/>
  <c r="D158" i="240"/>
  <c r="E158" i="240"/>
  <c r="G158" i="240"/>
  <c r="C158" i="240"/>
  <c r="H158" i="240"/>
  <c r="I158" i="240"/>
  <c r="J158" i="240"/>
  <c r="K158" i="240"/>
  <c r="F158" i="240"/>
  <c r="L158" i="240"/>
  <c r="M158" i="240"/>
  <c r="R172" i="243"/>
  <c r="N54" i="253"/>
  <c r="O54" i="253"/>
  <c r="P54" i="253"/>
  <c r="Q54" i="253"/>
  <c r="R54" i="253"/>
  <c r="N80" i="253"/>
  <c r="P80" i="253"/>
  <c r="Q80" i="253"/>
  <c r="O80" i="253"/>
  <c r="R80" i="253"/>
  <c r="M158" i="253"/>
  <c r="H158" i="253" s="1"/>
  <c r="M187" i="253"/>
  <c r="H187" i="253" s="1"/>
  <c r="R163" i="243"/>
  <c r="A163" i="265" s="1"/>
  <c r="A202" i="264"/>
  <c r="R198" i="243"/>
  <c r="A198" i="265" s="1"/>
  <c r="R199" i="253"/>
  <c r="N199" i="253"/>
  <c r="O199" i="253"/>
  <c r="P199" i="253"/>
  <c r="Q199" i="253"/>
  <c r="J114" i="240"/>
  <c r="K114" i="240"/>
  <c r="M114" i="240"/>
  <c r="D114" i="240"/>
  <c r="E114" i="240"/>
  <c r="F114" i="240"/>
  <c r="G114" i="240"/>
  <c r="H114" i="240"/>
  <c r="I114" i="240"/>
  <c r="L114" i="240"/>
  <c r="C114" i="240"/>
  <c r="K186" i="240"/>
  <c r="L186" i="240"/>
  <c r="M186" i="240"/>
  <c r="D186" i="240"/>
  <c r="E186" i="240"/>
  <c r="F186" i="240"/>
  <c r="G186" i="240"/>
  <c r="C186" i="240"/>
  <c r="H186" i="240"/>
  <c r="I186" i="240"/>
  <c r="J186" i="240"/>
  <c r="L73" i="240"/>
  <c r="M73" i="240"/>
  <c r="D73" i="240"/>
  <c r="E73" i="240"/>
  <c r="F73" i="240"/>
  <c r="G73" i="240"/>
  <c r="H73" i="240"/>
  <c r="I73" i="240"/>
  <c r="J73" i="240"/>
  <c r="K73" i="240"/>
  <c r="C73" i="240"/>
  <c r="N110" i="253"/>
  <c r="O110" i="253"/>
  <c r="P110" i="253"/>
  <c r="Q110" i="253"/>
  <c r="R110" i="253"/>
  <c r="N170" i="253"/>
  <c r="O170" i="253"/>
  <c r="P170" i="253"/>
  <c r="Q170" i="253"/>
  <c r="R170" i="253"/>
  <c r="E135" i="240"/>
  <c r="F135" i="240"/>
  <c r="G135" i="240"/>
  <c r="H135" i="240"/>
  <c r="I135" i="240"/>
  <c r="J135" i="240"/>
  <c r="K135" i="240"/>
  <c r="L135" i="240"/>
  <c r="M135" i="240"/>
  <c r="D135" i="240"/>
  <c r="C135" i="240"/>
  <c r="D164" i="240"/>
  <c r="E164" i="240"/>
  <c r="G164" i="240"/>
  <c r="H164" i="240"/>
  <c r="I164" i="240"/>
  <c r="J164" i="240"/>
  <c r="K164" i="240"/>
  <c r="L164" i="240"/>
  <c r="M164" i="240"/>
  <c r="C164" i="240"/>
  <c r="F164" i="240"/>
  <c r="D194" i="240"/>
  <c r="E194" i="240"/>
  <c r="G194" i="240"/>
  <c r="C194" i="240"/>
  <c r="I194" i="240"/>
  <c r="J194" i="240"/>
  <c r="K194" i="240"/>
  <c r="F194" i="240"/>
  <c r="H194" i="240"/>
  <c r="L194" i="240"/>
  <c r="M194" i="240"/>
  <c r="P172" i="253"/>
  <c r="N172" i="253"/>
  <c r="O172" i="253"/>
  <c r="Q172" i="253"/>
  <c r="R172" i="253"/>
  <c r="E56" i="240"/>
  <c r="F56" i="240"/>
  <c r="G56" i="240"/>
  <c r="H56" i="240"/>
  <c r="I56" i="240"/>
  <c r="J56" i="240"/>
  <c r="D56" i="240"/>
  <c r="K56" i="240"/>
  <c r="L56" i="240"/>
  <c r="M56" i="240"/>
  <c r="C56" i="240"/>
  <c r="O129" i="253"/>
  <c r="N129" i="253"/>
  <c r="P129" i="253"/>
  <c r="Q129" i="253"/>
  <c r="R129" i="253"/>
  <c r="O147" i="253"/>
  <c r="Q147" i="253"/>
  <c r="R147" i="253"/>
  <c r="N147" i="253"/>
  <c r="P147" i="253"/>
  <c r="P118" i="253"/>
  <c r="R118" i="253"/>
  <c r="O118" i="253"/>
  <c r="N118" i="253"/>
  <c r="Q118" i="253"/>
  <c r="P88" i="253"/>
  <c r="N88" i="253"/>
  <c r="O88" i="253"/>
  <c r="Q88" i="253"/>
  <c r="R88" i="253"/>
  <c r="M147" i="253"/>
  <c r="H147" i="253" s="1"/>
  <c r="A146" i="264"/>
  <c r="M75" i="253"/>
  <c r="H75" i="253" s="1"/>
  <c r="M203" i="253"/>
  <c r="I203" i="253" s="1"/>
  <c r="A60" i="244"/>
  <c r="A108" i="244"/>
  <c r="A156" i="264"/>
  <c r="A156" i="244"/>
  <c r="A175" i="264"/>
  <c r="M176" i="253"/>
  <c r="A175" i="244"/>
  <c r="A131" i="264"/>
  <c r="A131" i="244"/>
  <c r="M132" i="253"/>
  <c r="A112" i="264"/>
  <c r="A112" i="244"/>
  <c r="A128" i="264"/>
  <c r="M129" i="253"/>
  <c r="A128" i="244"/>
  <c r="A160" i="264"/>
  <c r="M161" i="253"/>
  <c r="A192" i="264"/>
  <c r="M193" i="253"/>
  <c r="A192" i="244"/>
  <c r="A63" i="264"/>
  <c r="M128" i="253"/>
  <c r="A127" i="244"/>
  <c r="A191" i="264"/>
  <c r="M192" i="253"/>
  <c r="A191" i="244"/>
  <c r="A75" i="264"/>
  <c r="A75" i="244"/>
  <c r="M76" i="253"/>
  <c r="A171" i="264"/>
  <c r="A171" i="244"/>
  <c r="M172" i="253"/>
  <c r="A53" i="264"/>
  <c r="M54" i="253"/>
  <c r="A53" i="244"/>
  <c r="M66" i="253"/>
  <c r="A65" i="264"/>
  <c r="A65" i="244"/>
  <c r="A85" i="264"/>
  <c r="M86" i="253"/>
  <c r="A85" i="244"/>
  <c r="A117" i="264"/>
  <c r="M118" i="253"/>
  <c r="A117" i="244"/>
  <c r="M130" i="253"/>
  <c r="A129" i="264"/>
  <c r="A129" i="244"/>
  <c r="M162" i="253"/>
  <c r="A161" i="264"/>
  <c r="A161" i="244"/>
  <c r="M182" i="253"/>
  <c r="A181" i="264"/>
  <c r="A181" i="244"/>
  <c r="D170" i="244"/>
  <c r="E170" i="244"/>
  <c r="M93" i="253"/>
  <c r="A92" i="264"/>
  <c r="A92" i="244"/>
  <c r="M125" i="253"/>
  <c r="A124" i="264"/>
  <c r="A124" i="244"/>
  <c r="A116" i="264"/>
  <c r="M117" i="253"/>
  <c r="A116" i="244"/>
  <c r="A148" i="264"/>
  <c r="M149" i="253"/>
  <c r="A148" i="244"/>
  <c r="M80" i="253"/>
  <c r="A143" i="264"/>
  <c r="M144" i="253"/>
  <c r="A143" i="244"/>
  <c r="A83" i="264"/>
  <c r="M84" i="253"/>
  <c r="A83" i="244"/>
  <c r="A179" i="264"/>
  <c r="M180" i="253"/>
  <c r="A179" i="244"/>
  <c r="A56" i="264"/>
  <c r="M57" i="253"/>
  <c r="A56" i="244"/>
  <c r="A120" i="264"/>
  <c r="M121" i="253"/>
  <c r="A120" i="244"/>
  <c r="A136" i="264"/>
  <c r="M137" i="253"/>
  <c r="A136" i="244"/>
  <c r="A168" i="264"/>
  <c r="A95" i="264"/>
  <c r="M96" i="253"/>
  <c r="A95" i="244"/>
  <c r="A159" i="264"/>
  <c r="M160" i="253"/>
  <c r="A159" i="244"/>
  <c r="A59" i="264"/>
  <c r="A59" i="244"/>
  <c r="M60" i="253"/>
  <c r="A91" i="264"/>
  <c r="A91" i="244"/>
  <c r="M92" i="253"/>
  <c r="A155" i="264"/>
  <c r="A155" i="244"/>
  <c r="M156" i="253"/>
  <c r="A187" i="264"/>
  <c r="A69" i="264"/>
  <c r="M70" i="253"/>
  <c r="A69" i="244"/>
  <c r="M82" i="253"/>
  <c r="A81" i="264"/>
  <c r="A81" i="244"/>
  <c r="A101" i="264"/>
  <c r="M102" i="253"/>
  <c r="A101" i="244"/>
  <c r="M114" i="253"/>
  <c r="A113" i="264"/>
  <c r="A113" i="244"/>
  <c r="M146" i="253"/>
  <c r="M178" i="253"/>
  <c r="A177" i="264"/>
  <c r="A177" i="244"/>
  <c r="D74" i="244"/>
  <c r="D202" i="244"/>
  <c r="C2" i="264"/>
  <c r="A147" i="264" l="1"/>
  <c r="E146" i="244"/>
  <c r="A79" i="264"/>
  <c r="H63" i="253"/>
  <c r="M157" i="253"/>
  <c r="M152" i="253"/>
  <c r="A140" i="244"/>
  <c r="M141" i="253"/>
  <c r="M198" i="253"/>
  <c r="A140" i="264"/>
  <c r="M68" i="253"/>
  <c r="A67" i="244"/>
  <c r="E67" i="244" s="1"/>
  <c r="A67" i="264"/>
  <c r="M188" i="253"/>
  <c r="I188" i="253" s="1"/>
  <c r="A187" i="244"/>
  <c r="I158" i="253"/>
  <c r="A78" i="244"/>
  <c r="D78" i="244" s="1"/>
  <c r="A133" i="244"/>
  <c r="M134" i="253"/>
  <c r="A133" i="264"/>
  <c r="E169" i="244"/>
  <c r="D169" i="244"/>
  <c r="A93" i="244"/>
  <c r="E93" i="244" s="1"/>
  <c r="A126" i="244"/>
  <c r="M126" i="253"/>
  <c r="M189" i="253"/>
  <c r="I189" i="253" s="1"/>
  <c r="A97" i="244"/>
  <c r="E97" i="244" s="1"/>
  <c r="D174" i="244"/>
  <c r="E174" i="244"/>
  <c r="M164" i="253"/>
  <c r="M197" i="253"/>
  <c r="I197" i="253" s="1"/>
  <c r="A163" i="244"/>
  <c r="D163" i="244" s="1"/>
  <c r="A60" i="264"/>
  <c r="A163" i="264"/>
  <c r="M61" i="253"/>
  <c r="A174" i="264"/>
  <c r="A127" i="264"/>
  <c r="I94" i="253"/>
  <c r="M100" i="253"/>
  <c r="I100" i="253" s="1"/>
  <c r="A173" i="264"/>
  <c r="A99" i="244"/>
  <c r="M183" i="253"/>
  <c r="H183" i="253" s="1"/>
  <c r="A99" i="264"/>
  <c r="A168" i="244"/>
  <c r="E168" i="244" s="1"/>
  <c r="H200" i="253"/>
  <c r="M169" i="253"/>
  <c r="H169" i="253" s="1"/>
  <c r="A79" i="244"/>
  <c r="E79" i="244" s="1"/>
  <c r="A160" i="244"/>
  <c r="E160" i="244" s="1"/>
  <c r="E201" i="244"/>
  <c r="D201" i="244"/>
  <c r="M124" i="253"/>
  <c r="H124" i="253" s="1"/>
  <c r="A73" i="264"/>
  <c r="A123" i="244"/>
  <c r="A123" i="264"/>
  <c r="D57" i="244"/>
  <c r="A145" i="244"/>
  <c r="E145" i="244" s="1"/>
  <c r="H174" i="253"/>
  <c r="A145" i="264"/>
  <c r="E94" i="244"/>
  <c r="D94" i="244"/>
  <c r="I171" i="253"/>
  <c r="A72" i="244"/>
  <c r="E72" i="244" s="1"/>
  <c r="A80" i="244"/>
  <c r="E80" i="244" s="1"/>
  <c r="M73" i="253"/>
  <c r="H73" i="253" s="1"/>
  <c r="A80" i="264"/>
  <c r="A72" i="264"/>
  <c r="M81" i="253"/>
  <c r="H81" i="253" s="1"/>
  <c r="A109" i="264"/>
  <c r="A109" i="265"/>
  <c r="A61" i="264"/>
  <c r="A61" i="265"/>
  <c r="H94" i="265"/>
  <c r="I94" i="265" s="1"/>
  <c r="D94" i="265"/>
  <c r="H182" i="265"/>
  <c r="I182" i="265" s="1"/>
  <c r="D182" i="265"/>
  <c r="A82" i="244"/>
  <c r="A82" i="265"/>
  <c r="A130" i="264"/>
  <c r="A130" i="265"/>
  <c r="H136" i="265"/>
  <c r="I136" i="265" s="1"/>
  <c r="D136" i="265"/>
  <c r="H135" i="265"/>
  <c r="D135" i="265"/>
  <c r="H55" i="265"/>
  <c r="D55" i="265"/>
  <c r="H83" i="265"/>
  <c r="I83" i="265" s="1"/>
  <c r="D83" i="265"/>
  <c r="H168" i="265"/>
  <c r="D168" i="265"/>
  <c r="H128" i="265"/>
  <c r="I128" i="265" s="1"/>
  <c r="D128" i="265"/>
  <c r="H186" i="265"/>
  <c r="D186" i="265"/>
  <c r="H145" i="265"/>
  <c r="D145" i="265"/>
  <c r="A77" i="264"/>
  <c r="A77" i="265"/>
  <c r="A94" i="264"/>
  <c r="A94" i="265"/>
  <c r="H177" i="265"/>
  <c r="D177" i="265"/>
  <c r="H133" i="265"/>
  <c r="D133" i="265"/>
  <c r="H167" i="265"/>
  <c r="I167" i="265" s="1"/>
  <c r="D167" i="265"/>
  <c r="A183" i="265"/>
  <c r="A183" i="264"/>
  <c r="A183" i="244"/>
  <c r="M184" i="253"/>
  <c r="A185" i="265"/>
  <c r="A185" i="264"/>
  <c r="M186" i="253"/>
  <c r="A185" i="244"/>
  <c r="I129" i="265"/>
  <c r="J128" i="265" s="1"/>
  <c r="M104" i="253"/>
  <c r="A103" i="265"/>
  <c r="H185" i="265"/>
  <c r="I185" i="265" s="1"/>
  <c r="D185" i="265"/>
  <c r="A68" i="244"/>
  <c r="E68" i="244" s="1"/>
  <c r="A68" i="265"/>
  <c r="M136" i="253"/>
  <c r="A135" i="265"/>
  <c r="M56" i="253"/>
  <c r="A55" i="265"/>
  <c r="H197" i="265"/>
  <c r="I197" i="265" s="1"/>
  <c r="D197" i="265"/>
  <c r="H184" i="265"/>
  <c r="I184" i="265" s="1"/>
  <c r="D184" i="265"/>
  <c r="H76" i="265"/>
  <c r="I76" i="265" s="1"/>
  <c r="D76" i="265"/>
  <c r="H180" i="265"/>
  <c r="D180" i="265"/>
  <c r="H72" i="265"/>
  <c r="D72" i="265"/>
  <c r="H69" i="265"/>
  <c r="D69" i="265"/>
  <c r="H157" i="265"/>
  <c r="D157" i="265"/>
  <c r="A167" i="265"/>
  <c r="A167" i="244"/>
  <c r="A167" i="264"/>
  <c r="M168" i="253"/>
  <c r="H106" i="265"/>
  <c r="I106" i="265" s="1"/>
  <c r="D106" i="265"/>
  <c r="H99" i="265"/>
  <c r="D99" i="265"/>
  <c r="H174" i="265"/>
  <c r="D174" i="265"/>
  <c r="H159" i="265"/>
  <c r="D159" i="265"/>
  <c r="H192" i="265"/>
  <c r="D192" i="265"/>
  <c r="M83" i="253"/>
  <c r="I83" i="253" s="1"/>
  <c r="A182" i="244"/>
  <c r="A182" i="265"/>
  <c r="A186" i="244"/>
  <c r="A186" i="265"/>
  <c r="H118" i="265"/>
  <c r="I118" i="265" s="1"/>
  <c r="J117" i="265" s="1"/>
  <c r="D118" i="265"/>
  <c r="H195" i="265"/>
  <c r="D195" i="265"/>
  <c r="H150" i="265"/>
  <c r="D150" i="265"/>
  <c r="H193" i="265"/>
  <c r="D193" i="265"/>
  <c r="H59" i="265"/>
  <c r="I59" i="265" s="1"/>
  <c r="D59" i="265"/>
  <c r="H98" i="265"/>
  <c r="I98" i="265" s="1"/>
  <c r="D98" i="265"/>
  <c r="H56" i="265"/>
  <c r="I56" i="265" s="1"/>
  <c r="D56" i="265"/>
  <c r="H114" i="265"/>
  <c r="D114" i="265"/>
  <c r="H91" i="265"/>
  <c r="D91" i="265"/>
  <c r="A157" i="264"/>
  <c r="A157" i="265"/>
  <c r="H57" i="265"/>
  <c r="D57" i="265"/>
  <c r="H79" i="265"/>
  <c r="D79" i="265"/>
  <c r="H143" i="265"/>
  <c r="I143" i="265" s="1"/>
  <c r="D143" i="265"/>
  <c r="M175" i="253"/>
  <c r="A174" i="265"/>
  <c r="H124" i="265"/>
  <c r="I124" i="265" s="1"/>
  <c r="D124" i="265"/>
  <c r="A200" i="264"/>
  <c r="A86" i="244"/>
  <c r="M103" i="253"/>
  <c r="I103" i="253" s="1"/>
  <c r="A102" i="265"/>
  <c r="A184" i="264"/>
  <c r="A184" i="265"/>
  <c r="A105" i="244"/>
  <c r="A55" i="244"/>
  <c r="E55" i="244" s="1"/>
  <c r="A58" i="264"/>
  <c r="A58" i="265"/>
  <c r="A114" i="244"/>
  <c r="A114" i="265"/>
  <c r="H173" i="265"/>
  <c r="I173" i="265" s="1"/>
  <c r="D173" i="265"/>
  <c r="H166" i="265"/>
  <c r="I166" i="265" s="1"/>
  <c r="D166" i="265"/>
  <c r="H58" i="265"/>
  <c r="I58" i="265" s="1"/>
  <c r="D58" i="265"/>
  <c r="H162" i="265"/>
  <c r="D162" i="265"/>
  <c r="H54" i="265"/>
  <c r="D54" i="265"/>
  <c r="H104" i="265"/>
  <c r="I104" i="265" s="1"/>
  <c r="D104" i="265"/>
  <c r="H151" i="265"/>
  <c r="D151" i="265"/>
  <c r="M58" i="253"/>
  <c r="A57" i="265"/>
  <c r="H196" i="265"/>
  <c r="I196" i="265" s="1"/>
  <c r="D196" i="265"/>
  <c r="H88" i="265"/>
  <c r="I88" i="265" s="1"/>
  <c r="D88" i="265"/>
  <c r="H176" i="265"/>
  <c r="I176" i="265" s="1"/>
  <c r="D176" i="265"/>
  <c r="H156" i="265"/>
  <c r="D156" i="265"/>
  <c r="H137" i="265"/>
  <c r="I137" i="265" s="1"/>
  <c r="J136" i="265" s="1"/>
  <c r="D137" i="265"/>
  <c r="H158" i="265"/>
  <c r="I158" i="265" s="1"/>
  <c r="D158" i="265"/>
  <c r="A106" i="264"/>
  <c r="A106" i="265"/>
  <c r="A200" i="244"/>
  <c r="E200" i="244" s="1"/>
  <c r="A104" i="244"/>
  <c r="D104" i="244" s="1"/>
  <c r="M131" i="253"/>
  <c r="I131" i="253" s="1"/>
  <c r="A61" i="244"/>
  <c r="M65" i="253"/>
  <c r="A64" i="265"/>
  <c r="A144" i="264"/>
  <c r="A144" i="265"/>
  <c r="A135" i="244"/>
  <c r="A111" i="264"/>
  <c r="A111" i="265"/>
  <c r="M91" i="253"/>
  <c r="A90" i="265"/>
  <c r="A193" i="264"/>
  <c r="A193" i="265"/>
  <c r="H100" i="265"/>
  <c r="I100" i="265" s="1"/>
  <c r="D100" i="265"/>
  <c r="H194" i="265"/>
  <c r="I194" i="265" s="1"/>
  <c r="D194" i="265"/>
  <c r="H132" i="265"/>
  <c r="D132" i="265"/>
  <c r="H179" i="265"/>
  <c r="I179" i="265" s="1"/>
  <c r="D179" i="265"/>
  <c r="H141" i="265"/>
  <c r="D141" i="265"/>
  <c r="H67" i="265"/>
  <c r="D67" i="265"/>
  <c r="H171" i="265"/>
  <c r="D171" i="265"/>
  <c r="H198" i="265"/>
  <c r="D198" i="265"/>
  <c r="A173" i="244"/>
  <c r="A173" i="265"/>
  <c r="A151" i="264"/>
  <c r="A151" i="265"/>
  <c r="H75" i="265"/>
  <c r="D75" i="265"/>
  <c r="H53" i="265"/>
  <c r="I53" i="265" s="1"/>
  <c r="D53" i="265"/>
  <c r="H119" i="265"/>
  <c r="I119" i="265" s="1"/>
  <c r="D119" i="265"/>
  <c r="I189" i="265"/>
  <c r="A137" i="265"/>
  <c r="A137" i="244"/>
  <c r="M138" i="253"/>
  <c r="A137" i="264"/>
  <c r="A158" i="265"/>
  <c r="A158" i="264"/>
  <c r="M159" i="253"/>
  <c r="A158" i="244"/>
  <c r="M201" i="253"/>
  <c r="I201" i="253" s="1"/>
  <c r="M105" i="253"/>
  <c r="A195" i="264"/>
  <c r="A195" i="265"/>
  <c r="A84" i="264"/>
  <c r="A84" i="265"/>
  <c r="M109" i="253"/>
  <c r="H109" i="253" s="1"/>
  <c r="A108" i="265"/>
  <c r="M64" i="253"/>
  <c r="H64" i="253" s="1"/>
  <c r="A63" i="265"/>
  <c r="A77" i="244"/>
  <c r="E77" i="244" s="1"/>
  <c r="M95" i="253"/>
  <c r="A141" i="265"/>
  <c r="A141" i="264"/>
  <c r="M142" i="253"/>
  <c r="A141" i="244"/>
  <c r="H149" i="265"/>
  <c r="I149" i="265" s="1"/>
  <c r="D149" i="265"/>
  <c r="H148" i="265"/>
  <c r="I148" i="265" s="1"/>
  <c r="D148" i="265"/>
  <c r="H63" i="265"/>
  <c r="D63" i="265"/>
  <c r="H144" i="265"/>
  <c r="D144" i="265"/>
  <c r="H201" i="265"/>
  <c r="I201" i="265" s="1"/>
  <c r="D201" i="265"/>
  <c r="H86" i="265"/>
  <c r="I86" i="265" s="1"/>
  <c r="J85" i="265" s="1"/>
  <c r="D86" i="265"/>
  <c r="H97" i="265"/>
  <c r="D97" i="265"/>
  <c r="A119" i="265"/>
  <c r="A119" i="244"/>
  <c r="M120" i="253"/>
  <c r="A119" i="264"/>
  <c r="H178" i="265"/>
  <c r="I178" i="265" s="1"/>
  <c r="D178" i="265"/>
  <c r="H70" i="265"/>
  <c r="I70" i="265" s="1"/>
  <c r="D70" i="265"/>
  <c r="H115" i="265"/>
  <c r="D115" i="265"/>
  <c r="H138" i="265"/>
  <c r="D138" i="265"/>
  <c r="H199" i="265"/>
  <c r="D199" i="265"/>
  <c r="H183" i="265"/>
  <c r="D183" i="265"/>
  <c r="M98" i="253"/>
  <c r="H98" i="253" s="1"/>
  <c r="A165" i="244"/>
  <c r="D165" i="244" s="1"/>
  <c r="A104" i="264"/>
  <c r="M108" i="253"/>
  <c r="A96" i="244"/>
  <c r="A172" i="264"/>
  <c r="A172" i="265"/>
  <c r="A132" i="244"/>
  <c r="A132" i="265"/>
  <c r="A76" i="264"/>
  <c r="A76" i="265"/>
  <c r="M110" i="253"/>
  <c r="H190" i="265"/>
  <c r="I190" i="265" s="1"/>
  <c r="J189" i="265" s="1"/>
  <c r="D190" i="265"/>
  <c r="H82" i="265"/>
  <c r="I82" i="265" s="1"/>
  <c r="J81" i="265" s="1"/>
  <c r="D82" i="265"/>
  <c r="H164" i="265"/>
  <c r="I164" i="265" s="1"/>
  <c r="D164" i="265"/>
  <c r="H96" i="265"/>
  <c r="D96" i="265"/>
  <c r="H155" i="265"/>
  <c r="I155" i="265" s="1"/>
  <c r="D155" i="265"/>
  <c r="H110" i="265"/>
  <c r="I110" i="265" s="1"/>
  <c r="D110" i="265"/>
  <c r="H87" i="265"/>
  <c r="D87" i="265"/>
  <c r="H116" i="265"/>
  <c r="I116" i="265" s="1"/>
  <c r="D116" i="265"/>
  <c r="H80" i="265"/>
  <c r="I80" i="265" s="1"/>
  <c r="D80" i="265"/>
  <c r="H188" i="265"/>
  <c r="I188" i="265" s="1"/>
  <c r="D188" i="265"/>
  <c r="A201" i="264"/>
  <c r="A201" i="265"/>
  <c r="H140" i="265"/>
  <c r="I140" i="265" s="1"/>
  <c r="D140" i="265"/>
  <c r="H121" i="265"/>
  <c r="D121" i="265"/>
  <c r="H95" i="265"/>
  <c r="I95" i="265" s="1"/>
  <c r="D95" i="265"/>
  <c r="A199" i="244"/>
  <c r="A199" i="265"/>
  <c r="I81" i="265"/>
  <c r="H152" i="265"/>
  <c r="I152" i="265" s="1"/>
  <c r="D152" i="265"/>
  <c r="A107" i="244"/>
  <c r="D107" i="244" s="1"/>
  <c r="M97" i="253"/>
  <c r="H97" i="253" s="1"/>
  <c r="M62" i="253"/>
  <c r="I62" i="253" s="1"/>
  <c r="A150" i="244"/>
  <c r="D150" i="244" s="1"/>
  <c r="A150" i="265"/>
  <c r="A118" i="264"/>
  <c r="A118" i="265"/>
  <c r="A152" i="264"/>
  <c r="A152" i="265"/>
  <c r="M55" i="253"/>
  <c r="I55" i="253" s="1"/>
  <c r="A54" i="265"/>
  <c r="A88" i="244"/>
  <c r="E88" i="244" s="1"/>
  <c r="A88" i="265"/>
  <c r="M116" i="253"/>
  <c r="H116" i="253" s="1"/>
  <c r="A115" i="265"/>
  <c r="M191" i="253"/>
  <c r="A190" i="265"/>
  <c r="A110" i="265"/>
  <c r="A110" i="264"/>
  <c r="M111" i="253"/>
  <c r="A110" i="244"/>
  <c r="A87" i="264"/>
  <c r="A87" i="265"/>
  <c r="M88" i="253"/>
  <c r="H125" i="265"/>
  <c r="I125" i="265" s="1"/>
  <c r="J124" i="265" s="1"/>
  <c r="D125" i="265"/>
  <c r="H130" i="265"/>
  <c r="I130" i="265" s="1"/>
  <c r="J129" i="265" s="1"/>
  <c r="D130" i="265"/>
  <c r="H93" i="265"/>
  <c r="D93" i="265"/>
  <c r="H126" i="265"/>
  <c r="D126" i="265"/>
  <c r="H181" i="265"/>
  <c r="D181" i="265"/>
  <c r="H68" i="265"/>
  <c r="I68" i="265" s="1"/>
  <c r="D68" i="265"/>
  <c r="H62" i="265"/>
  <c r="I62" i="265" s="1"/>
  <c r="D62" i="265"/>
  <c r="M122" i="253"/>
  <c r="A121" i="265"/>
  <c r="H160" i="265"/>
  <c r="I160" i="265" s="1"/>
  <c r="D160" i="265"/>
  <c r="H202" i="265"/>
  <c r="D202" i="265"/>
  <c r="H139" i="265"/>
  <c r="D139" i="265"/>
  <c r="H120" i="265"/>
  <c r="D120" i="265"/>
  <c r="H73" i="265"/>
  <c r="D73" i="265"/>
  <c r="H89" i="265"/>
  <c r="I89" i="265" s="1"/>
  <c r="D89" i="265"/>
  <c r="H165" i="265"/>
  <c r="D165" i="265"/>
  <c r="A105" i="264"/>
  <c r="A105" i="265"/>
  <c r="H77" i="265"/>
  <c r="I77" i="265" s="1"/>
  <c r="D77" i="265"/>
  <c r="H90" i="265"/>
  <c r="D90" i="265"/>
  <c r="A197" i="264"/>
  <c r="A165" i="264"/>
  <c r="M166" i="253"/>
  <c r="H166" i="253" s="1"/>
  <c r="M165" i="253"/>
  <c r="H165" i="253" s="1"/>
  <c r="A107" i="264"/>
  <c r="A96" i="264"/>
  <c r="A166" i="264"/>
  <c r="A130" i="244"/>
  <c r="D130" i="244" s="1"/>
  <c r="A103" i="244"/>
  <c r="E103" i="244" s="1"/>
  <c r="A100" i="244"/>
  <c r="E100" i="244" s="1"/>
  <c r="A100" i="265"/>
  <c r="A55" i="264"/>
  <c r="M139" i="253"/>
  <c r="H139" i="253" s="1"/>
  <c r="A138" i="265"/>
  <c r="M179" i="253"/>
  <c r="H179" i="253" s="1"/>
  <c r="A178" i="265"/>
  <c r="A122" i="244"/>
  <c r="E122" i="244" s="1"/>
  <c r="A122" i="265"/>
  <c r="M177" i="253"/>
  <c r="A176" i="265"/>
  <c r="H172" i="265"/>
  <c r="I172" i="265" s="1"/>
  <c r="D172" i="265"/>
  <c r="H64" i="265"/>
  <c r="I64" i="265" s="1"/>
  <c r="D64" i="265"/>
  <c r="H163" i="265"/>
  <c r="D163" i="265"/>
  <c r="H78" i="265"/>
  <c r="D78" i="265"/>
  <c r="H131" i="265"/>
  <c r="I131" i="265" s="1"/>
  <c r="D131" i="265"/>
  <c r="H92" i="265"/>
  <c r="I92" i="265" s="1"/>
  <c r="D92" i="265"/>
  <c r="H169" i="265"/>
  <c r="D169" i="265"/>
  <c r="H134" i="265"/>
  <c r="I134" i="265" s="1"/>
  <c r="D134" i="265"/>
  <c r="A125" i="264"/>
  <c r="A125" i="265"/>
  <c r="A93" i="264"/>
  <c r="A93" i="265"/>
  <c r="M127" i="253"/>
  <c r="A126" i="265"/>
  <c r="A62" i="244"/>
  <c r="A62" i="265"/>
  <c r="A62" i="264"/>
  <c r="H122" i="265"/>
  <c r="I122" i="265" s="1"/>
  <c r="D122" i="265"/>
  <c r="H175" i="265"/>
  <c r="D175" i="265"/>
  <c r="H71" i="265"/>
  <c r="I71" i="265" s="1"/>
  <c r="D71" i="265"/>
  <c r="M74" i="253"/>
  <c r="A73" i="265"/>
  <c r="A89" i="265"/>
  <c r="M90" i="253"/>
  <c r="A89" i="264"/>
  <c r="A89" i="244"/>
  <c r="H66" i="265"/>
  <c r="D66" i="265"/>
  <c r="A164" i="244"/>
  <c r="A103" i="264"/>
  <c r="A106" i="244"/>
  <c r="D106" i="244" s="1"/>
  <c r="A180" i="264"/>
  <c r="A180" i="265"/>
  <c r="A139" i="264"/>
  <c r="A139" i="265"/>
  <c r="A66" i="264"/>
  <c r="A66" i="265"/>
  <c r="M79" i="253"/>
  <c r="A78" i="265"/>
  <c r="I117" i="265"/>
  <c r="A169" i="264"/>
  <c r="A169" i="265"/>
  <c r="M170" i="253"/>
  <c r="H101" i="265"/>
  <c r="I101" i="265" s="1"/>
  <c r="J100" i="265" s="1"/>
  <c r="D101" i="265"/>
  <c r="H112" i="265"/>
  <c r="I112" i="265" s="1"/>
  <c r="D112" i="265"/>
  <c r="H147" i="265"/>
  <c r="D147" i="265"/>
  <c r="H108" i="265"/>
  <c r="D108" i="265"/>
  <c r="H127" i="265"/>
  <c r="D127" i="265"/>
  <c r="H200" i="265"/>
  <c r="I200" i="265" s="1"/>
  <c r="D200" i="265"/>
  <c r="H84" i="265"/>
  <c r="D84" i="265"/>
  <c r="A71" i="265"/>
  <c r="A71" i="264"/>
  <c r="M72" i="253"/>
  <c r="A71" i="244"/>
  <c r="H142" i="265"/>
  <c r="I142" i="265" s="1"/>
  <c r="D142" i="265"/>
  <c r="H153" i="265"/>
  <c r="D153" i="265"/>
  <c r="H102" i="265"/>
  <c r="D102" i="265"/>
  <c r="H187" i="265"/>
  <c r="D187" i="265"/>
  <c r="A97" i="264"/>
  <c r="A197" i="244"/>
  <c r="E197" i="244" s="1"/>
  <c r="A164" i="264"/>
  <c r="M155" i="253"/>
  <c r="H155" i="253" s="1"/>
  <c r="A154" i="265"/>
  <c r="A194" i="264"/>
  <c r="A194" i="265"/>
  <c r="A135" i="264"/>
  <c r="M113" i="253"/>
  <c r="H113" i="253" s="1"/>
  <c r="A112" i="265"/>
  <c r="A147" i="244"/>
  <c r="E147" i="244" s="1"/>
  <c r="A147" i="265"/>
  <c r="A196" i="264"/>
  <c r="A196" i="265"/>
  <c r="A109" i="244"/>
  <c r="E109" i="244" s="1"/>
  <c r="A149" i="264"/>
  <c r="A149" i="265"/>
  <c r="A188" i="244"/>
  <c r="E188" i="244" s="1"/>
  <c r="A188" i="265"/>
  <c r="H154" i="265"/>
  <c r="I154" i="265" s="1"/>
  <c r="D154" i="265"/>
  <c r="H105" i="265"/>
  <c r="D105" i="265"/>
  <c r="H103" i="265"/>
  <c r="D103" i="265"/>
  <c r="H60" i="265"/>
  <c r="D60" i="265"/>
  <c r="H107" i="265"/>
  <c r="I107" i="265" s="1"/>
  <c r="D107" i="265"/>
  <c r="H74" i="265"/>
  <c r="I74" i="265" s="1"/>
  <c r="D74" i="265"/>
  <c r="H146" i="265"/>
  <c r="I146" i="265" s="1"/>
  <c r="D146" i="265"/>
  <c r="H109" i="265"/>
  <c r="D109" i="265"/>
  <c r="H111" i="265"/>
  <c r="D111" i="265"/>
  <c r="H61" i="265"/>
  <c r="D61" i="265"/>
  <c r="H123" i="265"/>
  <c r="D123" i="265"/>
  <c r="H191" i="265"/>
  <c r="I191" i="265" s="1"/>
  <c r="D191" i="265"/>
  <c r="H170" i="265"/>
  <c r="I170" i="265" s="1"/>
  <c r="D170" i="265"/>
  <c r="M143" i="253"/>
  <c r="A142" i="265"/>
  <c r="A142" i="264"/>
  <c r="A142" i="244"/>
  <c r="M154" i="253"/>
  <c r="A153" i="265"/>
  <c r="A153" i="264"/>
  <c r="A153" i="244"/>
  <c r="I85" i="265"/>
  <c r="J64" i="265"/>
  <c r="M123" i="253"/>
  <c r="A115" i="264"/>
  <c r="E66" i="244"/>
  <c r="A176" i="264"/>
  <c r="A178" i="264"/>
  <c r="M89" i="253"/>
  <c r="H89" i="253" s="1"/>
  <c r="E121" i="244"/>
  <c r="A88" i="264"/>
  <c r="E190" i="244"/>
  <c r="E125" i="244"/>
  <c r="A180" i="244"/>
  <c r="E180" i="244" s="1"/>
  <c r="M101" i="253"/>
  <c r="I101" i="253" s="1"/>
  <c r="M195" i="253"/>
  <c r="I195" i="253" s="1"/>
  <c r="A176" i="244"/>
  <c r="E176" i="244" s="1"/>
  <c r="A100" i="264"/>
  <c r="M67" i="253"/>
  <c r="I67" i="253" s="1"/>
  <c r="A178" i="244"/>
  <c r="D178" i="244" s="1"/>
  <c r="M181" i="253"/>
  <c r="H181" i="253" s="1"/>
  <c r="A149" i="244"/>
  <c r="D149" i="244" s="1"/>
  <c r="M150" i="253"/>
  <c r="H150" i="253" s="1"/>
  <c r="M140" i="253"/>
  <c r="I140" i="253" s="1"/>
  <c r="D103" i="244"/>
  <c r="A115" i="244"/>
  <c r="D115" i="244" s="1"/>
  <c r="A139" i="244"/>
  <c r="A122" i="264"/>
  <c r="A98" i="244"/>
  <c r="A98" i="264"/>
  <c r="M99" i="253"/>
  <c r="E78" i="244"/>
  <c r="A154" i="244"/>
  <c r="D154" i="244" s="1"/>
  <c r="A194" i="244"/>
  <c r="M115" i="253"/>
  <c r="H115" i="253" s="1"/>
  <c r="A193" i="244"/>
  <c r="E193" i="244" s="1"/>
  <c r="A90" i="264"/>
  <c r="M194" i="253"/>
  <c r="H194" i="253" s="1"/>
  <c r="M71" i="253"/>
  <c r="A70" i="264"/>
  <c r="A70" i="244"/>
  <c r="A90" i="244"/>
  <c r="D90" i="244" s="1"/>
  <c r="A111" i="244"/>
  <c r="E111" i="244" s="1"/>
  <c r="I187" i="253"/>
  <c r="D87" i="244"/>
  <c r="M112" i="253"/>
  <c r="I112" i="253" s="1"/>
  <c r="A114" i="264"/>
  <c r="M185" i="253"/>
  <c r="I185" i="253" s="1"/>
  <c r="D93" i="244"/>
  <c r="M145" i="253"/>
  <c r="H145" i="253" s="1"/>
  <c r="A144" i="244"/>
  <c r="E144" i="244" s="1"/>
  <c r="I107" i="253"/>
  <c r="D151" i="244"/>
  <c r="I183" i="253"/>
  <c r="I78" i="253"/>
  <c r="H202" i="253"/>
  <c r="A108" i="264"/>
  <c r="A138" i="244"/>
  <c r="A138" i="264"/>
  <c r="A84" i="244"/>
  <c r="E84" i="244" s="1"/>
  <c r="A76" i="244"/>
  <c r="E76" i="244" s="1"/>
  <c r="I106" i="253"/>
  <c r="M85" i="253"/>
  <c r="H85" i="253" s="1"/>
  <c r="M77" i="253"/>
  <c r="H77" i="253" s="1"/>
  <c r="M167" i="253"/>
  <c r="A166" i="244"/>
  <c r="A152" i="244"/>
  <c r="D152" i="244" s="1"/>
  <c r="D157" i="244"/>
  <c r="M69" i="253"/>
  <c r="H69" i="253" s="1"/>
  <c r="E130" i="244"/>
  <c r="M153" i="253"/>
  <c r="H153" i="253" s="1"/>
  <c r="A63" i="244"/>
  <c r="E63" i="244" s="1"/>
  <c r="A102" i="264"/>
  <c r="A102" i="244"/>
  <c r="A58" i="244"/>
  <c r="M59" i="253"/>
  <c r="D73" i="244"/>
  <c r="A118" i="244"/>
  <c r="M119" i="253"/>
  <c r="A54" i="244"/>
  <c r="A54" i="264"/>
  <c r="M135" i="253"/>
  <c r="A134" i="244"/>
  <c r="A134" i="264"/>
  <c r="M151" i="253"/>
  <c r="A150" i="264"/>
  <c r="A132" i="264"/>
  <c r="M196" i="253"/>
  <c r="I196" i="253" s="1"/>
  <c r="M133" i="253"/>
  <c r="H133" i="253" s="1"/>
  <c r="A195" i="244"/>
  <c r="E195" i="244" s="1"/>
  <c r="M163" i="253"/>
  <c r="A162" i="244"/>
  <c r="A162" i="264"/>
  <c r="A198" i="264"/>
  <c r="M199" i="253"/>
  <c r="A198" i="244"/>
  <c r="M87" i="253"/>
  <c r="A86" i="264"/>
  <c r="A172" i="244"/>
  <c r="E172" i="244" s="1"/>
  <c r="M173" i="253"/>
  <c r="H173" i="253" s="1"/>
  <c r="A64" i="244"/>
  <c r="E64" i="244" s="1"/>
  <c r="A189" i="264"/>
  <c r="M190" i="253"/>
  <c r="A189" i="244"/>
  <c r="H203" i="253"/>
  <c r="I147" i="253"/>
  <c r="I75" i="253"/>
  <c r="E177" i="244"/>
  <c r="D177" i="244"/>
  <c r="H146" i="253"/>
  <c r="I146" i="253"/>
  <c r="H134" i="253"/>
  <c r="I134" i="253"/>
  <c r="H114" i="253"/>
  <c r="I114" i="253"/>
  <c r="H102" i="253"/>
  <c r="I102" i="253"/>
  <c r="H82" i="253"/>
  <c r="I82" i="253"/>
  <c r="H70" i="253"/>
  <c r="I70" i="253"/>
  <c r="E91" i="244"/>
  <c r="D91" i="244"/>
  <c r="E95" i="244"/>
  <c r="D95" i="244"/>
  <c r="H137" i="253"/>
  <c r="I137" i="253"/>
  <c r="D79" i="244"/>
  <c r="E196" i="244"/>
  <c r="D196" i="244"/>
  <c r="E148" i="244"/>
  <c r="D148" i="244"/>
  <c r="E92" i="244"/>
  <c r="D92" i="244"/>
  <c r="H162" i="253"/>
  <c r="I162" i="253"/>
  <c r="H130" i="253"/>
  <c r="I130" i="253"/>
  <c r="H118" i="253"/>
  <c r="I118" i="253"/>
  <c r="H86" i="253"/>
  <c r="I86" i="253"/>
  <c r="H66" i="253"/>
  <c r="I66" i="253"/>
  <c r="H54" i="253"/>
  <c r="I54" i="253"/>
  <c r="H108" i="253"/>
  <c r="I108" i="253"/>
  <c r="E75" i="244"/>
  <c r="D75" i="244"/>
  <c r="H193" i="253"/>
  <c r="I193" i="253"/>
  <c r="H129" i="253"/>
  <c r="I129" i="253"/>
  <c r="H65" i="253"/>
  <c r="I65" i="253"/>
  <c r="H68" i="253"/>
  <c r="I68" i="253"/>
  <c r="I176" i="253"/>
  <c r="H176" i="253"/>
  <c r="E156" i="244"/>
  <c r="D156" i="244"/>
  <c r="H141" i="253"/>
  <c r="I141" i="253"/>
  <c r="H156" i="253"/>
  <c r="I156" i="253"/>
  <c r="E123" i="244"/>
  <c r="D123" i="244"/>
  <c r="E159" i="244"/>
  <c r="D159" i="244"/>
  <c r="H96" i="253"/>
  <c r="I96" i="253"/>
  <c r="E179" i="244"/>
  <c r="D179" i="244"/>
  <c r="H148" i="253"/>
  <c r="I148" i="253"/>
  <c r="E143" i="244"/>
  <c r="D143" i="244"/>
  <c r="H80" i="253"/>
  <c r="I80" i="253"/>
  <c r="H149" i="253"/>
  <c r="I149" i="253"/>
  <c r="E132" i="244"/>
  <c r="D132" i="244"/>
  <c r="H101" i="253"/>
  <c r="D68" i="244"/>
  <c r="E124" i="244"/>
  <c r="D124" i="244"/>
  <c r="I182" i="253"/>
  <c r="H182" i="253"/>
  <c r="E127" i="244"/>
  <c r="D127" i="244"/>
  <c r="E96" i="244"/>
  <c r="D96" i="244"/>
  <c r="E60" i="244"/>
  <c r="D60" i="244"/>
  <c r="I198" i="253"/>
  <c r="H198" i="253"/>
  <c r="I178" i="253"/>
  <c r="H178" i="253"/>
  <c r="E113" i="244"/>
  <c r="D113" i="244"/>
  <c r="E81" i="244"/>
  <c r="D81" i="244"/>
  <c r="E155" i="244"/>
  <c r="D155" i="244"/>
  <c r="H60" i="253"/>
  <c r="I60" i="253"/>
  <c r="H160" i="253"/>
  <c r="I160" i="253"/>
  <c r="E120" i="244"/>
  <c r="D120" i="244"/>
  <c r="H105" i="253"/>
  <c r="I105" i="253"/>
  <c r="E56" i="244"/>
  <c r="D56" i="244"/>
  <c r="I180" i="253"/>
  <c r="H180" i="253"/>
  <c r="E83" i="244"/>
  <c r="D83" i="244"/>
  <c r="H144" i="253"/>
  <c r="I144" i="253"/>
  <c r="E164" i="244"/>
  <c r="D164" i="244"/>
  <c r="E116" i="244"/>
  <c r="D116" i="244"/>
  <c r="H93" i="253"/>
  <c r="I93" i="253"/>
  <c r="E161" i="244"/>
  <c r="D161" i="244"/>
  <c r="E129" i="244"/>
  <c r="D129" i="244"/>
  <c r="E65" i="244"/>
  <c r="D65" i="244"/>
  <c r="H172" i="253"/>
  <c r="I172" i="253"/>
  <c r="E139" i="244"/>
  <c r="D139" i="244"/>
  <c r="E191" i="244"/>
  <c r="D191" i="244"/>
  <c r="H128" i="253"/>
  <c r="I128" i="253"/>
  <c r="H177" i="253"/>
  <c r="I177" i="253"/>
  <c r="H161" i="253"/>
  <c r="I161" i="253"/>
  <c r="H132" i="253"/>
  <c r="I132" i="253"/>
  <c r="E99" i="244"/>
  <c r="D99" i="244"/>
  <c r="H157" i="253"/>
  <c r="I157" i="253"/>
  <c r="E108" i="244"/>
  <c r="D108" i="244"/>
  <c r="D133" i="244"/>
  <c r="E133" i="244"/>
  <c r="E101" i="244"/>
  <c r="D101" i="244"/>
  <c r="E69" i="244"/>
  <c r="D69" i="244"/>
  <c r="E187" i="244"/>
  <c r="D187" i="244"/>
  <c r="H92" i="253"/>
  <c r="I92" i="253"/>
  <c r="E59" i="244"/>
  <c r="D59" i="244"/>
  <c r="E184" i="244"/>
  <c r="D184" i="244"/>
  <c r="E136" i="244"/>
  <c r="D136" i="244"/>
  <c r="H121" i="253"/>
  <c r="I121" i="253"/>
  <c r="H57" i="253"/>
  <c r="I57" i="253"/>
  <c r="H84" i="253"/>
  <c r="I84" i="253"/>
  <c r="H117" i="253"/>
  <c r="I117" i="253"/>
  <c r="I173" i="253"/>
  <c r="H125" i="253"/>
  <c r="I125" i="253"/>
  <c r="D181" i="244"/>
  <c r="E181" i="244"/>
  <c r="D117" i="244"/>
  <c r="E117" i="244"/>
  <c r="E85" i="244"/>
  <c r="D85" i="244"/>
  <c r="E53" i="244"/>
  <c r="D53" i="244"/>
  <c r="E171" i="244"/>
  <c r="D171" i="244"/>
  <c r="H76" i="253"/>
  <c r="I76" i="253"/>
  <c r="I192" i="253"/>
  <c r="H192" i="253"/>
  <c r="E192" i="244"/>
  <c r="D192" i="244"/>
  <c r="E128" i="244"/>
  <c r="D128" i="244"/>
  <c r="E112" i="244"/>
  <c r="D112" i="244"/>
  <c r="H164" i="253"/>
  <c r="I164" i="253"/>
  <c r="E131" i="244"/>
  <c r="D131" i="244"/>
  <c r="E175" i="244"/>
  <c r="D175" i="244"/>
  <c r="E140" i="244"/>
  <c r="D140" i="244"/>
  <c r="H61" i="253"/>
  <c r="I61" i="253"/>
  <c r="G31" i="264"/>
  <c r="G32" i="264"/>
  <c r="G33" i="264"/>
  <c r="G34" i="264"/>
  <c r="G35" i="264"/>
  <c r="G36" i="264"/>
  <c r="D67" i="244" l="1"/>
  <c r="H140" i="253"/>
  <c r="H188" i="253"/>
  <c r="D72" i="244"/>
  <c r="H189" i="253"/>
  <c r="I152" i="253"/>
  <c r="H152" i="253"/>
  <c r="I155" i="253"/>
  <c r="I109" i="253"/>
  <c r="D97" i="244"/>
  <c r="I169" i="253"/>
  <c r="D160" i="244"/>
  <c r="D197" i="244"/>
  <c r="H201" i="253"/>
  <c r="I73" i="253"/>
  <c r="D176" i="244"/>
  <c r="H103" i="253"/>
  <c r="D88" i="244"/>
  <c r="E107" i="244"/>
  <c r="E115" i="244"/>
  <c r="D145" i="244"/>
  <c r="E163" i="244"/>
  <c r="D168" i="244"/>
  <c r="I81" i="253"/>
  <c r="D100" i="244"/>
  <c r="H126" i="253"/>
  <c r="I126" i="253"/>
  <c r="E126" i="244"/>
  <c r="D126" i="244"/>
  <c r="H112" i="253"/>
  <c r="H197" i="253"/>
  <c r="D188" i="244"/>
  <c r="I115" i="253"/>
  <c r="J184" i="265"/>
  <c r="K184" i="265" s="1"/>
  <c r="I89" i="253"/>
  <c r="E104" i="244"/>
  <c r="D80" i="244"/>
  <c r="D200" i="244"/>
  <c r="H100" i="253"/>
  <c r="I98" i="253"/>
  <c r="J88" i="265"/>
  <c r="L88" i="265" s="1"/>
  <c r="I194" i="253"/>
  <c r="I113" i="253"/>
  <c r="I139" i="253"/>
  <c r="J190" i="265"/>
  <c r="K190" i="265" s="1"/>
  <c r="D122" i="244"/>
  <c r="I124" i="253"/>
  <c r="D77" i="244"/>
  <c r="J106" i="265"/>
  <c r="L106" i="265" s="1"/>
  <c r="J118" i="265"/>
  <c r="K118" i="265" s="1"/>
  <c r="D55" i="244"/>
  <c r="I179" i="253"/>
  <c r="I116" i="253"/>
  <c r="D193" i="244"/>
  <c r="J148" i="265"/>
  <c r="K148" i="265" s="1"/>
  <c r="I97" i="253"/>
  <c r="J94" i="265"/>
  <c r="K94" i="265" s="1"/>
  <c r="I64" i="253"/>
  <c r="E152" i="244"/>
  <c r="H185" i="253"/>
  <c r="J76" i="265"/>
  <c r="K76" i="265" s="1"/>
  <c r="I150" i="253"/>
  <c r="J160" i="265"/>
  <c r="L160" i="265" s="1"/>
  <c r="J200" i="265"/>
  <c r="K200" i="265" s="1"/>
  <c r="J196" i="265"/>
  <c r="K196" i="265" s="1"/>
  <c r="H55" i="253"/>
  <c r="H83" i="253"/>
  <c r="J58" i="265"/>
  <c r="K58" i="265" s="1"/>
  <c r="L81" i="265"/>
  <c r="K81" i="265"/>
  <c r="L189" i="265"/>
  <c r="K189" i="265"/>
  <c r="I74" i="253"/>
  <c r="H74" i="253"/>
  <c r="I109" i="265"/>
  <c r="J108" i="265" s="1"/>
  <c r="J109" i="265"/>
  <c r="D158" i="244"/>
  <c r="E158" i="244"/>
  <c r="I133" i="265"/>
  <c r="J132" i="265" s="1"/>
  <c r="J133" i="265"/>
  <c r="I102" i="265"/>
  <c r="J101" i="265" s="1"/>
  <c r="J70" i="265"/>
  <c r="I121" i="265"/>
  <c r="J120" i="265" s="1"/>
  <c r="J121" i="265"/>
  <c r="I87" i="265"/>
  <c r="J86" i="265" s="1"/>
  <c r="J87" i="265"/>
  <c r="I144" i="265"/>
  <c r="J143" i="265" s="1"/>
  <c r="H159" i="253"/>
  <c r="I159" i="253"/>
  <c r="I67" i="265"/>
  <c r="J66" i="265" s="1"/>
  <c r="J67" i="265"/>
  <c r="H175" i="253"/>
  <c r="I175" i="253"/>
  <c r="I114" i="265"/>
  <c r="J113" i="265" s="1"/>
  <c r="I195" i="265"/>
  <c r="J194" i="265" s="1"/>
  <c r="J195" i="265"/>
  <c r="E185" i="244"/>
  <c r="D185" i="244"/>
  <c r="H95" i="253"/>
  <c r="I95" i="253"/>
  <c r="I54" i="265"/>
  <c r="J53" i="265" s="1"/>
  <c r="K64" i="265"/>
  <c r="L64" i="265"/>
  <c r="I163" i="265"/>
  <c r="J162" i="265" s="1"/>
  <c r="J163" i="265"/>
  <c r="I73" i="265"/>
  <c r="J72" i="265" s="1"/>
  <c r="J73" i="265"/>
  <c r="K124" i="265"/>
  <c r="L124" i="265"/>
  <c r="H110" i="253"/>
  <c r="I110" i="253"/>
  <c r="I162" i="265"/>
  <c r="J161" i="265" s="1"/>
  <c r="D105" i="244"/>
  <c r="E105" i="244"/>
  <c r="I174" i="265"/>
  <c r="J173" i="265" s="1"/>
  <c r="I69" i="265"/>
  <c r="J68" i="265" s="1"/>
  <c r="J69" i="265"/>
  <c r="H56" i="253"/>
  <c r="I56" i="253"/>
  <c r="I186" i="253"/>
  <c r="H186" i="253"/>
  <c r="I177" i="265"/>
  <c r="J176" i="265" s="1"/>
  <c r="J177" i="265"/>
  <c r="I168" i="265"/>
  <c r="J167" i="265" s="1"/>
  <c r="D82" i="244"/>
  <c r="E82" i="244"/>
  <c r="I171" i="265"/>
  <c r="J170" i="265" s="1"/>
  <c r="J171" i="265"/>
  <c r="E165" i="244"/>
  <c r="D109" i="244"/>
  <c r="L85" i="265"/>
  <c r="K85" i="265"/>
  <c r="I153" i="265"/>
  <c r="J152" i="265" s="1"/>
  <c r="J153" i="265"/>
  <c r="I127" i="265"/>
  <c r="J126" i="265" s="1"/>
  <c r="J127" i="265"/>
  <c r="L117" i="265"/>
  <c r="K117" i="265"/>
  <c r="I175" i="265"/>
  <c r="J174" i="265" s="1"/>
  <c r="J175" i="265"/>
  <c r="H88" i="253"/>
  <c r="I88" i="253"/>
  <c r="I183" i="265"/>
  <c r="J182" i="265" s="1"/>
  <c r="J183" i="265"/>
  <c r="H120" i="253"/>
  <c r="I120" i="253"/>
  <c r="I63" i="265"/>
  <c r="J62" i="265" s="1"/>
  <c r="J63" i="265"/>
  <c r="I75" i="265"/>
  <c r="J74" i="265" s="1"/>
  <c r="J75" i="265"/>
  <c r="I141" i="265"/>
  <c r="J140" i="265" s="1"/>
  <c r="J141" i="265"/>
  <c r="I91" i="253"/>
  <c r="H91" i="253"/>
  <c r="J142" i="265"/>
  <c r="I84" i="265"/>
  <c r="J83" i="265" s="1"/>
  <c r="J84" i="265"/>
  <c r="E61" i="244"/>
  <c r="D61" i="244"/>
  <c r="L129" i="265"/>
  <c r="K129" i="265"/>
  <c r="I78" i="265"/>
  <c r="J77" i="265" s="1"/>
  <c r="I165" i="253"/>
  <c r="I145" i="253"/>
  <c r="H67" i="253"/>
  <c r="E106" i="244"/>
  <c r="J116" i="265"/>
  <c r="I90" i="265"/>
  <c r="J89" i="265" s="1"/>
  <c r="I120" i="265"/>
  <c r="J119" i="265" s="1"/>
  <c r="D119" i="244"/>
  <c r="E119" i="244"/>
  <c r="I99" i="265"/>
  <c r="J98" i="265" s="1"/>
  <c r="J99" i="265"/>
  <c r="I72" i="265"/>
  <c r="J71" i="265" s="1"/>
  <c r="H136" i="253"/>
  <c r="I136" i="253"/>
  <c r="J82" i="265"/>
  <c r="K100" i="265"/>
  <c r="L100" i="265"/>
  <c r="H143" i="253"/>
  <c r="I143" i="253"/>
  <c r="I159" i="265"/>
  <c r="J158" i="265" s="1"/>
  <c r="J159" i="265"/>
  <c r="I157" i="265"/>
  <c r="J156" i="265" s="1"/>
  <c r="J157" i="265"/>
  <c r="I77" i="253"/>
  <c r="H131" i="253"/>
  <c r="E150" i="244"/>
  <c r="D153" i="244"/>
  <c r="E153" i="244"/>
  <c r="I108" i="265"/>
  <c r="J107" i="265" s="1"/>
  <c r="I66" i="265"/>
  <c r="J65" i="265" s="1"/>
  <c r="J154" i="265"/>
  <c r="I199" i="265"/>
  <c r="J198" i="265" s="1"/>
  <c r="J199" i="265"/>
  <c r="H138" i="253"/>
  <c r="I138" i="253"/>
  <c r="J178" i="265"/>
  <c r="I79" i="265"/>
  <c r="J78" i="265" s="1"/>
  <c r="J79" i="265"/>
  <c r="E186" i="244"/>
  <c r="D186" i="244"/>
  <c r="I184" i="253"/>
  <c r="H184" i="253"/>
  <c r="K128" i="265"/>
  <c r="L128" i="265"/>
  <c r="I153" i="253"/>
  <c r="H195" i="253"/>
  <c r="I123" i="265"/>
  <c r="J122" i="265" s="1"/>
  <c r="J123" i="265"/>
  <c r="E71" i="244"/>
  <c r="D71" i="244"/>
  <c r="H79" i="253"/>
  <c r="I79" i="253"/>
  <c r="E89" i="244"/>
  <c r="D89" i="244"/>
  <c r="I169" i="265"/>
  <c r="J168" i="265" s="1"/>
  <c r="J169" i="265"/>
  <c r="I139" i="265"/>
  <c r="J138" i="265" s="1"/>
  <c r="J139" i="265"/>
  <c r="I181" i="265"/>
  <c r="J180" i="265" s="1"/>
  <c r="J181" i="265"/>
  <c r="D110" i="244"/>
  <c r="E110" i="244"/>
  <c r="J80" i="265"/>
  <c r="D137" i="244"/>
  <c r="E137" i="244"/>
  <c r="D135" i="244"/>
  <c r="E135" i="244"/>
  <c r="I58" i="253"/>
  <c r="H58" i="253"/>
  <c r="I180" i="265"/>
  <c r="J179" i="265" s="1"/>
  <c r="E183" i="244"/>
  <c r="D183" i="244"/>
  <c r="I55" i="265"/>
  <c r="J54" i="265" s="1"/>
  <c r="J55" i="265"/>
  <c r="D147" i="244"/>
  <c r="H62" i="253"/>
  <c r="H72" i="253"/>
  <c r="I72" i="253"/>
  <c r="I147" i="265"/>
  <c r="J146" i="265" s="1"/>
  <c r="J147" i="265"/>
  <c r="H111" i="253"/>
  <c r="I111" i="253"/>
  <c r="J112" i="265"/>
  <c r="I96" i="265"/>
  <c r="J95" i="265" s="1"/>
  <c r="I138" i="265"/>
  <c r="J137" i="265" s="1"/>
  <c r="I97" i="265"/>
  <c r="J96" i="265" s="1"/>
  <c r="J97" i="265"/>
  <c r="D173" i="244"/>
  <c r="E173" i="244"/>
  <c r="I132" i="265"/>
  <c r="J131" i="265" s="1"/>
  <c r="D86" i="244"/>
  <c r="E86" i="244"/>
  <c r="I57" i="265"/>
  <c r="J56" i="265" s="1"/>
  <c r="J57" i="265"/>
  <c r="D182" i="244"/>
  <c r="E182" i="244"/>
  <c r="I168" i="253"/>
  <c r="H168" i="253"/>
  <c r="I187" i="265"/>
  <c r="J186" i="265" s="1"/>
  <c r="J187" i="265"/>
  <c r="H154" i="253"/>
  <c r="I154" i="253"/>
  <c r="I61" i="265"/>
  <c r="J60" i="265" s="1"/>
  <c r="J61" i="265"/>
  <c r="I60" i="265"/>
  <c r="J59" i="265" s="1"/>
  <c r="H90" i="253"/>
  <c r="I90" i="253"/>
  <c r="D62" i="244"/>
  <c r="E62" i="244"/>
  <c r="J202" i="265"/>
  <c r="I202" i="265"/>
  <c r="J201" i="265" s="1"/>
  <c r="I126" i="265"/>
  <c r="J125" i="265" s="1"/>
  <c r="D141" i="244"/>
  <c r="E141" i="244"/>
  <c r="K136" i="265"/>
  <c r="L136" i="265"/>
  <c r="I151" i="265"/>
  <c r="J150" i="265" s="1"/>
  <c r="J151" i="265"/>
  <c r="J172" i="265"/>
  <c r="I145" i="265"/>
  <c r="J144" i="265" s="1"/>
  <c r="J145" i="265"/>
  <c r="I135" i="265"/>
  <c r="J134" i="265" s="1"/>
  <c r="J135" i="265"/>
  <c r="H191" i="253"/>
  <c r="I191" i="253"/>
  <c r="I91" i="265"/>
  <c r="J90" i="265" s="1"/>
  <c r="J91" i="265"/>
  <c r="I166" i="253"/>
  <c r="I181" i="253"/>
  <c r="D84" i="244"/>
  <c r="D142" i="244"/>
  <c r="E142" i="244"/>
  <c r="D199" i="244"/>
  <c r="E199" i="244"/>
  <c r="I115" i="265"/>
  <c r="J114" i="265" s="1"/>
  <c r="J115" i="265"/>
  <c r="H142" i="253"/>
  <c r="I142" i="253"/>
  <c r="J188" i="265"/>
  <c r="I198" i="265"/>
  <c r="J197" i="265" s="1"/>
  <c r="I193" i="265"/>
  <c r="J192" i="265" s="1"/>
  <c r="J193" i="265"/>
  <c r="E167" i="244"/>
  <c r="D167" i="244"/>
  <c r="I150" i="265"/>
  <c r="J149" i="265" s="1"/>
  <c r="I105" i="265"/>
  <c r="J104" i="265" s="1"/>
  <c r="J105" i="265"/>
  <c r="I170" i="253"/>
  <c r="H170" i="253"/>
  <c r="H122" i="253"/>
  <c r="I122" i="253"/>
  <c r="E178" i="244"/>
  <c r="I111" i="265"/>
  <c r="J110" i="265" s="1"/>
  <c r="J111" i="265"/>
  <c r="I103" i="265"/>
  <c r="J102" i="265" s="1"/>
  <c r="J103" i="265"/>
  <c r="H127" i="253"/>
  <c r="I127" i="253"/>
  <c r="J130" i="265"/>
  <c r="I165" i="265"/>
  <c r="J164" i="265" s="1"/>
  <c r="J165" i="265"/>
  <c r="I93" i="265"/>
  <c r="J92" i="265" s="1"/>
  <c r="J93" i="265"/>
  <c r="I156" i="265"/>
  <c r="J155" i="265" s="1"/>
  <c r="E114" i="244"/>
  <c r="D114" i="244"/>
  <c r="I192" i="265"/>
  <c r="J191" i="265" s="1"/>
  <c r="I104" i="253"/>
  <c r="H104" i="253"/>
  <c r="J166" i="265"/>
  <c r="I186" i="265"/>
  <c r="J185" i="265" s="1"/>
  <c r="E149" i="244"/>
  <c r="D180" i="244"/>
  <c r="I99" i="253"/>
  <c r="H99" i="253"/>
  <c r="D194" i="244"/>
  <c r="E194" i="244"/>
  <c r="D76" i="244"/>
  <c r="D63" i="244"/>
  <c r="E98" i="244"/>
  <c r="D98" i="244"/>
  <c r="D111" i="244"/>
  <c r="E154" i="244"/>
  <c r="H123" i="253"/>
  <c r="I123" i="253"/>
  <c r="E70" i="244"/>
  <c r="D70" i="244"/>
  <c r="H71" i="253"/>
  <c r="I71" i="253"/>
  <c r="I85" i="253"/>
  <c r="D144" i="244"/>
  <c r="E90" i="244"/>
  <c r="I69" i="253"/>
  <c r="D172" i="244"/>
  <c r="D195" i="244"/>
  <c r="I133" i="253"/>
  <c r="D64" i="244"/>
  <c r="H196" i="253"/>
  <c r="E58" i="244"/>
  <c r="D58" i="244"/>
  <c r="D102" i="244"/>
  <c r="E102" i="244"/>
  <c r="H167" i="253"/>
  <c r="I167" i="253"/>
  <c r="H59" i="253"/>
  <c r="I59" i="253"/>
  <c r="D138" i="244"/>
  <c r="E138" i="244"/>
  <c r="D166" i="244"/>
  <c r="E166" i="244"/>
  <c r="D134" i="244"/>
  <c r="E134" i="244"/>
  <c r="E189" i="244"/>
  <c r="D189" i="244"/>
  <c r="I135" i="253"/>
  <c r="H135" i="253"/>
  <c r="H199" i="253"/>
  <c r="I199" i="253"/>
  <c r="H190" i="253"/>
  <c r="I190" i="253"/>
  <c r="D162" i="244"/>
  <c r="E162" i="244"/>
  <c r="H163" i="253"/>
  <c r="I163" i="253"/>
  <c r="D54" i="244"/>
  <c r="E54" i="244"/>
  <c r="E198" i="244"/>
  <c r="D198" i="244"/>
  <c r="I119" i="253"/>
  <c r="H119" i="253"/>
  <c r="D118" i="244"/>
  <c r="E118" i="244"/>
  <c r="H87" i="253"/>
  <c r="I87" i="253"/>
  <c r="H151" i="253"/>
  <c r="I151" i="253"/>
  <c r="G39" i="264"/>
  <c r="G40" i="264" s="1"/>
  <c r="G42" i="264" s="1"/>
  <c r="R12" i="264"/>
  <c r="Q12" i="264"/>
  <c r="P12" i="264"/>
  <c r="O12" i="264"/>
  <c r="N12" i="264"/>
  <c r="M12" i="264"/>
  <c r="L12" i="264"/>
  <c r="K12" i="264"/>
  <c r="J12" i="264"/>
  <c r="I12" i="264"/>
  <c r="H12" i="264"/>
  <c r="R11" i="264"/>
  <c r="Q11" i="264"/>
  <c r="P11" i="264"/>
  <c r="O11" i="264"/>
  <c r="N11" i="264"/>
  <c r="M11" i="264"/>
  <c r="L11" i="264"/>
  <c r="P10" i="264"/>
  <c r="O10" i="264"/>
  <c r="N10" i="264"/>
  <c r="M10" i="264"/>
  <c r="L10" i="264"/>
  <c r="K10" i="264"/>
  <c r="J10" i="264"/>
  <c r="P9" i="264"/>
  <c r="O9" i="264"/>
  <c r="N9" i="264"/>
  <c r="M9" i="264"/>
  <c r="L9" i="264"/>
  <c r="K9" i="264"/>
  <c r="J9" i="264"/>
  <c r="I9" i="264"/>
  <c r="R8" i="264"/>
  <c r="Q8" i="264"/>
  <c r="P8" i="264"/>
  <c r="O8" i="264"/>
  <c r="N8" i="264"/>
  <c r="M8" i="264"/>
  <c r="L8" i="264"/>
  <c r="K8" i="264"/>
  <c r="J8" i="264"/>
  <c r="P7" i="264"/>
  <c r="O7" i="264"/>
  <c r="N7" i="264"/>
  <c r="M7" i="264"/>
  <c r="L7" i="264"/>
  <c r="K7" i="264"/>
  <c r="J7" i="264"/>
  <c r="I7" i="264"/>
  <c r="P6" i="264"/>
  <c r="O6" i="264"/>
  <c r="N6" i="264"/>
  <c r="M6" i="264"/>
  <c r="L6" i="264"/>
  <c r="K6" i="264"/>
  <c r="J6" i="264"/>
  <c r="I6" i="264"/>
  <c r="H6" i="264"/>
  <c r="L184" i="265" l="1"/>
  <c r="L118" i="265"/>
  <c r="K106" i="265"/>
  <c r="K88" i="265"/>
  <c r="L190" i="265"/>
  <c r="L148" i="265"/>
  <c r="L58" i="265"/>
  <c r="L76" i="265"/>
  <c r="L94" i="265"/>
  <c r="K160" i="265"/>
  <c r="L200" i="265"/>
  <c r="L196" i="265"/>
  <c r="L102" i="265"/>
  <c r="K102" i="265"/>
  <c r="L72" i="265"/>
  <c r="K72" i="265"/>
  <c r="L60" i="265"/>
  <c r="K60" i="265"/>
  <c r="L138" i="265"/>
  <c r="K138" i="265"/>
  <c r="L186" i="265"/>
  <c r="K186" i="265"/>
  <c r="L78" i="265"/>
  <c r="K78" i="265"/>
  <c r="L54" i="265"/>
  <c r="K54" i="265"/>
  <c r="L150" i="265"/>
  <c r="K150" i="265"/>
  <c r="L90" i="265"/>
  <c r="K90" i="265"/>
  <c r="L96" i="265"/>
  <c r="K96" i="265"/>
  <c r="K107" i="265"/>
  <c r="L107" i="265"/>
  <c r="K119" i="265"/>
  <c r="L119" i="265"/>
  <c r="K68" i="265"/>
  <c r="L68" i="265"/>
  <c r="L144" i="265"/>
  <c r="K144" i="265"/>
  <c r="K104" i="265"/>
  <c r="L104" i="265"/>
  <c r="L97" i="265"/>
  <c r="K97" i="265"/>
  <c r="L123" i="265"/>
  <c r="K123" i="265"/>
  <c r="L79" i="265"/>
  <c r="K79" i="265"/>
  <c r="L63" i="265"/>
  <c r="K63" i="265"/>
  <c r="L127" i="265"/>
  <c r="K127" i="265"/>
  <c r="L174" i="265"/>
  <c r="K174" i="265"/>
  <c r="L163" i="265"/>
  <c r="K163" i="265"/>
  <c r="L195" i="265"/>
  <c r="K195" i="265"/>
  <c r="K143" i="265"/>
  <c r="L143" i="265"/>
  <c r="L75" i="265"/>
  <c r="K75" i="265"/>
  <c r="K74" i="265"/>
  <c r="L74" i="265"/>
  <c r="L192" i="265"/>
  <c r="K192" i="265"/>
  <c r="K59" i="265"/>
  <c r="L59" i="265"/>
  <c r="K122" i="265"/>
  <c r="L122" i="265"/>
  <c r="K82" i="265"/>
  <c r="L82" i="265"/>
  <c r="K89" i="265"/>
  <c r="L89" i="265"/>
  <c r="K62" i="265"/>
  <c r="L62" i="265"/>
  <c r="K173" i="265"/>
  <c r="L173" i="265"/>
  <c r="K194" i="265"/>
  <c r="L194" i="265"/>
  <c r="L87" i="265"/>
  <c r="K87" i="265"/>
  <c r="L115" i="265"/>
  <c r="K115" i="265"/>
  <c r="L153" i="265"/>
  <c r="K153" i="265"/>
  <c r="L135" i="265"/>
  <c r="K135" i="265"/>
  <c r="K56" i="265"/>
  <c r="L56" i="265"/>
  <c r="K137" i="265"/>
  <c r="L137" i="265"/>
  <c r="L84" i="265"/>
  <c r="K84" i="265"/>
  <c r="K152" i="265"/>
  <c r="L152" i="265"/>
  <c r="K167" i="265"/>
  <c r="L167" i="265"/>
  <c r="K113" i="265"/>
  <c r="L113" i="265"/>
  <c r="L121" i="265"/>
  <c r="K121" i="265"/>
  <c r="L139" i="265"/>
  <c r="K139" i="265"/>
  <c r="L73" i="265"/>
  <c r="K73" i="265"/>
  <c r="L91" i="265"/>
  <c r="K91" i="265"/>
  <c r="K149" i="265"/>
  <c r="L149" i="265"/>
  <c r="K116" i="265"/>
  <c r="L116" i="265"/>
  <c r="L168" i="265"/>
  <c r="K168" i="265"/>
  <c r="L111" i="265"/>
  <c r="K111" i="265"/>
  <c r="K134" i="265"/>
  <c r="L134" i="265"/>
  <c r="L126" i="265"/>
  <c r="K126" i="265"/>
  <c r="K83" i="265"/>
  <c r="L83" i="265"/>
  <c r="L183" i="265"/>
  <c r="K183" i="265"/>
  <c r="L177" i="265"/>
  <c r="K177" i="265"/>
  <c r="L162" i="265"/>
  <c r="K162" i="265"/>
  <c r="K166" i="265"/>
  <c r="L166" i="265"/>
  <c r="L108" i="265"/>
  <c r="K108" i="265"/>
  <c r="L120" i="265"/>
  <c r="K120" i="265"/>
  <c r="K191" i="265"/>
  <c r="L191" i="265"/>
  <c r="L57" i="265"/>
  <c r="K57" i="265"/>
  <c r="K86" i="265"/>
  <c r="L86" i="265"/>
  <c r="L156" i="265"/>
  <c r="K156" i="265"/>
  <c r="K110" i="265"/>
  <c r="L110" i="265"/>
  <c r="L145" i="265"/>
  <c r="K145" i="265"/>
  <c r="K125" i="265"/>
  <c r="L125" i="265"/>
  <c r="K95" i="265"/>
  <c r="L95" i="265"/>
  <c r="L55" i="265"/>
  <c r="K55" i="265"/>
  <c r="K80" i="265"/>
  <c r="L80" i="265"/>
  <c r="L199" i="265"/>
  <c r="K199" i="265"/>
  <c r="L157" i="265"/>
  <c r="K157" i="265"/>
  <c r="K71" i="265"/>
  <c r="L71" i="265"/>
  <c r="K142" i="265"/>
  <c r="L142" i="265"/>
  <c r="K182" i="265"/>
  <c r="L182" i="265"/>
  <c r="K176" i="265"/>
  <c r="L176" i="265"/>
  <c r="K161" i="265"/>
  <c r="L161" i="265"/>
  <c r="K70" i="265"/>
  <c r="L70" i="265"/>
  <c r="L151" i="265"/>
  <c r="K151" i="265"/>
  <c r="K188" i="265"/>
  <c r="L188" i="265"/>
  <c r="L103" i="265"/>
  <c r="K103" i="265"/>
  <c r="K178" i="265"/>
  <c r="L178" i="265"/>
  <c r="L109" i="265"/>
  <c r="K109" i="265"/>
  <c r="K155" i="265"/>
  <c r="L155" i="265"/>
  <c r="L201" i="265"/>
  <c r="K201" i="265"/>
  <c r="L187" i="265"/>
  <c r="K187" i="265"/>
  <c r="L132" i="265"/>
  <c r="K132" i="265"/>
  <c r="K112" i="265"/>
  <c r="L112" i="265"/>
  <c r="L99" i="265"/>
  <c r="K99" i="265"/>
  <c r="L67" i="265"/>
  <c r="K67" i="265"/>
  <c r="K130" i="265"/>
  <c r="L130" i="265"/>
  <c r="L169" i="265"/>
  <c r="K169" i="265"/>
  <c r="L93" i="265"/>
  <c r="K93" i="265"/>
  <c r="L193" i="265"/>
  <c r="K193" i="265"/>
  <c r="L202" i="265"/>
  <c r="K202" i="265"/>
  <c r="K131" i="265"/>
  <c r="L131" i="265"/>
  <c r="K154" i="265"/>
  <c r="L154" i="265"/>
  <c r="L159" i="265"/>
  <c r="K159" i="265"/>
  <c r="K98" i="265"/>
  <c r="L98" i="265"/>
  <c r="K53" i="265"/>
  <c r="L53" i="265"/>
  <c r="K101" i="265"/>
  <c r="L101" i="265"/>
  <c r="K197" i="265"/>
  <c r="L197" i="265"/>
  <c r="K179" i="265"/>
  <c r="L179" i="265"/>
  <c r="L69" i="265"/>
  <c r="K69" i="265"/>
  <c r="K92" i="265"/>
  <c r="L92" i="265"/>
  <c r="L181" i="265"/>
  <c r="K181" i="265"/>
  <c r="L66" i="265"/>
  <c r="K66" i="265"/>
  <c r="K158" i="265"/>
  <c r="L158" i="265"/>
  <c r="L141" i="265"/>
  <c r="K141" i="265"/>
  <c r="L175" i="265"/>
  <c r="K175" i="265"/>
  <c r="L171" i="265"/>
  <c r="K171" i="265"/>
  <c r="L133" i="265"/>
  <c r="K133" i="265"/>
  <c r="K164" i="265"/>
  <c r="L164" i="265"/>
  <c r="K146" i="265"/>
  <c r="L146" i="265"/>
  <c r="K77" i="265"/>
  <c r="L77" i="265"/>
  <c r="L105" i="265"/>
  <c r="K105" i="265"/>
  <c r="L61" i="265"/>
  <c r="K61" i="265"/>
  <c r="L114" i="265"/>
  <c r="K114" i="265"/>
  <c r="K185" i="265"/>
  <c r="L185" i="265"/>
  <c r="L165" i="265"/>
  <c r="K165" i="265"/>
  <c r="L198" i="265"/>
  <c r="K198" i="265"/>
  <c r="K172" i="265"/>
  <c r="L172" i="265"/>
  <c r="L147" i="265"/>
  <c r="K147" i="265"/>
  <c r="L180" i="265"/>
  <c r="K180" i="265"/>
  <c r="K65" i="265"/>
  <c r="L65" i="265"/>
  <c r="K140" i="265"/>
  <c r="L140" i="265"/>
  <c r="K170" i="265"/>
  <c r="L170" i="265"/>
  <c r="H32" i="264"/>
  <c r="H33" i="264"/>
  <c r="H34" i="264"/>
  <c r="H35" i="264"/>
  <c r="H36" i="264"/>
  <c r="H31" i="264"/>
  <c r="G41" i="264"/>
  <c r="A1" i="264"/>
  <c r="B1" i="264"/>
  <c r="A4" i="251"/>
  <c r="A5" i="251"/>
  <c r="A6" i="251"/>
  <c r="P5" i="243" s="1"/>
  <c r="B5" i="265" s="1"/>
  <c r="A7" i="251"/>
  <c r="P6" i="243" s="1"/>
  <c r="B6" i="265" s="1"/>
  <c r="A8" i="251"/>
  <c r="A9" i="251"/>
  <c r="I9" i="251" s="1"/>
  <c r="A10" i="251"/>
  <c r="I10" i="251" s="1"/>
  <c r="A11" i="251"/>
  <c r="P10" i="243" s="1"/>
  <c r="B10" i="265" s="1"/>
  <c r="A12" i="251"/>
  <c r="D12" i="251" s="1"/>
  <c r="A11" i="240" s="1"/>
  <c r="A13" i="251"/>
  <c r="D13" i="251" s="1"/>
  <c r="A12" i="240" s="1"/>
  <c r="A14" i="251"/>
  <c r="P13" i="243" s="1"/>
  <c r="B13" i="265" s="1"/>
  <c r="A15" i="251"/>
  <c r="P14" i="243" s="1"/>
  <c r="B14" i="265" s="1"/>
  <c r="A16" i="251"/>
  <c r="A17" i="251"/>
  <c r="A18" i="251"/>
  <c r="K18" i="253" s="1"/>
  <c r="A19" i="251"/>
  <c r="A20" i="251"/>
  <c r="A21" i="251"/>
  <c r="A22" i="251"/>
  <c r="P21" i="243" s="1"/>
  <c r="B21" i="265" s="1"/>
  <c r="A23" i="251"/>
  <c r="A24" i="251"/>
  <c r="D24" i="251" s="1"/>
  <c r="A23" i="240" s="1"/>
  <c r="A25" i="251"/>
  <c r="D25" i="251" s="1"/>
  <c r="A24" i="240" s="1"/>
  <c r="A26" i="251"/>
  <c r="P25" i="243" s="1"/>
  <c r="B25" i="265" s="1"/>
  <c r="A27" i="251"/>
  <c r="D27" i="251" s="1"/>
  <c r="A26" i="240" s="1"/>
  <c r="A28" i="251"/>
  <c r="A29" i="251"/>
  <c r="A30" i="251"/>
  <c r="P29" i="243" s="1"/>
  <c r="B29" i="265" s="1"/>
  <c r="A31" i="251"/>
  <c r="A32" i="251"/>
  <c r="A33" i="251"/>
  <c r="A34" i="251"/>
  <c r="I34" i="251" s="1"/>
  <c r="A35" i="251"/>
  <c r="I35" i="251" s="1"/>
  <c r="A36" i="251"/>
  <c r="I36" i="251" s="1"/>
  <c r="A37" i="251"/>
  <c r="I37" i="251" s="1"/>
  <c r="A38" i="251"/>
  <c r="I38" i="251" s="1"/>
  <c r="A39" i="251"/>
  <c r="I39" i="251" s="1"/>
  <c r="A40" i="251"/>
  <c r="I40" i="251" s="1"/>
  <c r="A41" i="251"/>
  <c r="I41" i="251" s="1"/>
  <c r="A42" i="251"/>
  <c r="I42" i="251" s="1"/>
  <c r="A43" i="251"/>
  <c r="I43" i="251" s="1"/>
  <c r="A44" i="251"/>
  <c r="I44" i="251" s="1"/>
  <c r="A45" i="251"/>
  <c r="I45" i="251" s="1"/>
  <c r="A46" i="251"/>
  <c r="I46" i="251" s="1"/>
  <c r="A47" i="251"/>
  <c r="I47" i="251" s="1"/>
  <c r="A48" i="251"/>
  <c r="I48" i="251" s="1"/>
  <c r="A49" i="251"/>
  <c r="I49" i="251" s="1"/>
  <c r="A50" i="251"/>
  <c r="I50" i="251" s="1"/>
  <c r="A51" i="251"/>
  <c r="I51" i="251" s="1"/>
  <c r="A52" i="251"/>
  <c r="I52" i="251" s="1"/>
  <c r="A53" i="251"/>
  <c r="I53" i="251" s="1"/>
  <c r="B4" i="251"/>
  <c r="Q3" i="243" s="1"/>
  <c r="B5" i="251"/>
  <c r="B6" i="251"/>
  <c r="B7" i="251"/>
  <c r="Q6" i="243"/>
  <c r="C6" i="265" s="1"/>
  <c r="B8" i="251"/>
  <c r="Q7" i="243" s="1"/>
  <c r="C7" i="265" s="1"/>
  <c r="B9" i="251"/>
  <c r="Q8" i="243" s="1"/>
  <c r="C8" i="265" s="1"/>
  <c r="B10" i="251"/>
  <c r="L10" i="253" s="1"/>
  <c r="B11" i="251"/>
  <c r="L11" i="253" s="1"/>
  <c r="B12" i="251"/>
  <c r="L12" i="253" s="1"/>
  <c r="B13" i="251"/>
  <c r="B14" i="251"/>
  <c r="B15" i="251"/>
  <c r="E15" i="251" s="1"/>
  <c r="B14" i="240" s="1"/>
  <c r="B16" i="251"/>
  <c r="Q15" i="243" s="1"/>
  <c r="C15" i="265" s="1"/>
  <c r="B17" i="251"/>
  <c r="B18" i="251"/>
  <c r="J18" i="251" s="1"/>
  <c r="Q17" i="243"/>
  <c r="C17" i="265" s="1"/>
  <c r="B19" i="251"/>
  <c r="J19" i="251" s="1"/>
  <c r="B20" i="251"/>
  <c r="J20" i="251" s="1"/>
  <c r="B21" i="251"/>
  <c r="J21" i="251" s="1"/>
  <c r="B22" i="251"/>
  <c r="Q21" i="243" s="1"/>
  <c r="C21" i="265" s="1"/>
  <c r="B23" i="251"/>
  <c r="Q22" i="243" s="1"/>
  <c r="C22" i="265" s="1"/>
  <c r="B24" i="251"/>
  <c r="Q23" i="243" s="1"/>
  <c r="C23" i="265" s="1"/>
  <c r="B25" i="251"/>
  <c r="Q24" i="243" s="1"/>
  <c r="C24" i="265" s="1"/>
  <c r="B26" i="251"/>
  <c r="Q25" i="243" s="1"/>
  <c r="C25" i="265" s="1"/>
  <c r="B27" i="251"/>
  <c r="B28" i="251"/>
  <c r="B29" i="251"/>
  <c r="B30" i="251"/>
  <c r="L30" i="253" s="1"/>
  <c r="B31" i="251"/>
  <c r="J31" i="251" s="1"/>
  <c r="B32" i="251"/>
  <c r="J32" i="251" s="1"/>
  <c r="B33" i="251"/>
  <c r="J33" i="251" s="1"/>
  <c r="B34" i="251"/>
  <c r="J34" i="251" s="1"/>
  <c r="B35" i="251"/>
  <c r="J35" i="251" s="1"/>
  <c r="B36" i="251"/>
  <c r="J36" i="251" s="1"/>
  <c r="B37" i="251"/>
  <c r="J37" i="251" s="1"/>
  <c r="B38" i="251"/>
  <c r="J38" i="251" s="1"/>
  <c r="B39" i="251"/>
  <c r="J39" i="251" s="1"/>
  <c r="B40" i="251"/>
  <c r="J40" i="251" s="1"/>
  <c r="B41" i="251"/>
  <c r="J41" i="251" s="1"/>
  <c r="B42" i="251"/>
  <c r="J42" i="251" s="1"/>
  <c r="B43" i="251"/>
  <c r="J43" i="251" s="1"/>
  <c r="B44" i="251"/>
  <c r="J44" i="251" s="1"/>
  <c r="B45" i="251"/>
  <c r="J45" i="251" s="1"/>
  <c r="B46" i="251"/>
  <c r="J46" i="251" s="1"/>
  <c r="B47" i="251"/>
  <c r="J47" i="251" s="1"/>
  <c r="B48" i="251"/>
  <c r="J48" i="251" s="1"/>
  <c r="B49" i="251"/>
  <c r="J49" i="251" s="1"/>
  <c r="B50" i="251"/>
  <c r="J50" i="251" s="1"/>
  <c r="B51" i="251"/>
  <c r="J51" i="251" s="1"/>
  <c r="B52" i="251"/>
  <c r="J52" i="251" s="1"/>
  <c r="B53" i="251"/>
  <c r="J53" i="251" s="1"/>
  <c r="P8" i="243"/>
  <c r="B8" i="265" s="1"/>
  <c r="P7" i="243"/>
  <c r="B7" i="265" s="1"/>
  <c r="P4" i="243"/>
  <c r="B4" i="265" s="1"/>
  <c r="P3" i="243"/>
  <c r="B3" i="265" s="1"/>
  <c r="Q4" i="243"/>
  <c r="C4" i="265" s="1"/>
  <c r="Q12" i="243"/>
  <c r="C12" i="265" s="1"/>
  <c r="Q16" i="243"/>
  <c r="C16" i="265" s="1"/>
  <c r="Q35" i="243"/>
  <c r="Q36" i="243"/>
  <c r="Q39" i="243"/>
  <c r="Q40" i="243"/>
  <c r="Q43" i="243"/>
  <c r="Q47" i="243"/>
  <c r="Q48" i="243"/>
  <c r="Q50" i="243"/>
  <c r="P11" i="243"/>
  <c r="B11" i="265" s="1"/>
  <c r="P12" i="243"/>
  <c r="B12" i="265" s="1"/>
  <c r="P15" i="243"/>
  <c r="B15" i="265" s="1"/>
  <c r="P16" i="243"/>
  <c r="B16" i="265" s="1"/>
  <c r="P18" i="243"/>
  <c r="B18" i="265" s="1"/>
  <c r="P19" i="243"/>
  <c r="B19" i="265" s="1"/>
  <c r="P20" i="243"/>
  <c r="B20" i="265" s="1"/>
  <c r="P27" i="243"/>
  <c r="B27" i="265" s="1"/>
  <c r="P28" i="243"/>
  <c r="B28" i="265" s="1"/>
  <c r="P30" i="243"/>
  <c r="B30" i="265" s="1"/>
  <c r="P31" i="243"/>
  <c r="B31" i="265" s="1"/>
  <c r="P32" i="243"/>
  <c r="B32" i="265" s="1"/>
  <c r="P35" i="243"/>
  <c r="P36" i="243"/>
  <c r="B36" i="265" s="1"/>
  <c r="P38" i="243"/>
  <c r="P39" i="243"/>
  <c r="B39" i="265" s="1"/>
  <c r="P40" i="243"/>
  <c r="P42" i="243"/>
  <c r="P43" i="243"/>
  <c r="B43" i="265" s="1"/>
  <c r="P44" i="243"/>
  <c r="P47" i="243"/>
  <c r="P48" i="243"/>
  <c r="P50" i="243"/>
  <c r="P51" i="243"/>
  <c r="P52" i="243"/>
  <c r="B52" i="265" s="1"/>
  <c r="U3" i="243"/>
  <c r="B3" i="263"/>
  <c r="B4" i="263" s="1"/>
  <c r="B5" i="263" s="1"/>
  <c r="B6" i="263" s="1"/>
  <c r="B7" i="263" s="1"/>
  <c r="B8" i="263" s="1"/>
  <c r="B9" i="263" s="1"/>
  <c r="B10" i="263" s="1"/>
  <c r="B11" i="263" s="1"/>
  <c r="B12" i="263" s="1"/>
  <c r="A5" i="263"/>
  <c r="A6" i="263"/>
  <c r="A7" i="263" s="1"/>
  <c r="A8" i="263" s="1"/>
  <c r="A9" i="263" s="1"/>
  <c r="A10" i="263" s="1"/>
  <c r="A11" i="263" s="1"/>
  <c r="A12" i="263" s="1"/>
  <c r="A13" i="263" s="1"/>
  <c r="O204" i="243"/>
  <c r="E12" i="256"/>
  <c r="T203" i="243" s="1"/>
  <c r="L34" i="253"/>
  <c r="L35" i="253"/>
  <c r="K36" i="253"/>
  <c r="Q36" i="253" s="1"/>
  <c r="K37" i="253"/>
  <c r="P37" i="253" s="1"/>
  <c r="K39" i="253"/>
  <c r="N39" i="253" s="1"/>
  <c r="K40" i="253"/>
  <c r="P40" i="253" s="1"/>
  <c r="K41" i="253"/>
  <c r="Q41" i="253" s="1"/>
  <c r="K43" i="253"/>
  <c r="P43" i="253" s="1"/>
  <c r="K44" i="253"/>
  <c r="P44" i="253" s="1"/>
  <c r="K45" i="253"/>
  <c r="N45" i="253" s="1"/>
  <c r="K48" i="253"/>
  <c r="P48" i="253" s="1"/>
  <c r="K49" i="253"/>
  <c r="R49" i="253" s="1"/>
  <c r="K51" i="253"/>
  <c r="N51" i="253" s="1"/>
  <c r="K52" i="253"/>
  <c r="P52" i="253" s="1"/>
  <c r="K53" i="253"/>
  <c r="N53" i="253" s="1"/>
  <c r="K7" i="253"/>
  <c r="L7" i="253"/>
  <c r="K8" i="253"/>
  <c r="K9" i="253"/>
  <c r="L13" i="253"/>
  <c r="L14" i="253"/>
  <c r="K16" i="253"/>
  <c r="L16" i="253"/>
  <c r="K17" i="253"/>
  <c r="L17" i="253"/>
  <c r="L18" i="253"/>
  <c r="K19" i="253"/>
  <c r="K20" i="253"/>
  <c r="K21" i="253"/>
  <c r="L24" i="253"/>
  <c r="L27" i="253"/>
  <c r="K28" i="253"/>
  <c r="K29" i="253"/>
  <c r="K31" i="253"/>
  <c r="K32" i="253"/>
  <c r="K33" i="253"/>
  <c r="L6" i="253"/>
  <c r="K5" i="253"/>
  <c r="L5" i="253"/>
  <c r="K4" i="253"/>
  <c r="N40" i="253"/>
  <c r="N44" i="253"/>
  <c r="E52" i="251"/>
  <c r="B51" i="240" s="1"/>
  <c r="E51" i="251"/>
  <c r="B50" i="240" s="1"/>
  <c r="E50" i="251"/>
  <c r="B49" i="240" s="1"/>
  <c r="E49" i="251"/>
  <c r="B48" i="240" s="1"/>
  <c r="E48" i="251"/>
  <c r="B47" i="240" s="1"/>
  <c r="E47" i="251"/>
  <c r="B46" i="240" s="1"/>
  <c r="E46" i="251"/>
  <c r="B45" i="240" s="1"/>
  <c r="E45" i="251"/>
  <c r="B44" i="240" s="1"/>
  <c r="E44" i="251"/>
  <c r="B43" i="240" s="1"/>
  <c r="E43" i="251"/>
  <c r="B42" i="240" s="1"/>
  <c r="E42" i="251"/>
  <c r="B41" i="240" s="1"/>
  <c r="E40" i="251"/>
  <c r="B39" i="240" s="1"/>
  <c r="E39" i="251"/>
  <c r="B38" i="240" s="1"/>
  <c r="E38" i="251"/>
  <c r="B37" i="240" s="1"/>
  <c r="E37" i="251"/>
  <c r="B36" i="240" s="1"/>
  <c r="E36" i="251"/>
  <c r="B35" i="240" s="1"/>
  <c r="E35" i="251"/>
  <c r="B34" i="240" s="1"/>
  <c r="E34" i="251"/>
  <c r="B33" i="240" s="1"/>
  <c r="E33" i="251"/>
  <c r="B32" i="240" s="1"/>
  <c r="E32" i="251"/>
  <c r="B31" i="240" s="1"/>
  <c r="E28" i="251"/>
  <c r="B27" i="240" s="1"/>
  <c r="E27" i="251"/>
  <c r="B26" i="240" s="1"/>
  <c r="E26" i="251"/>
  <c r="B25" i="240" s="1"/>
  <c r="E24" i="251"/>
  <c r="B23" i="240" s="1"/>
  <c r="E17" i="251"/>
  <c r="B16" i="240" s="1"/>
  <c r="E16" i="251"/>
  <c r="B15" i="240" s="1"/>
  <c r="E14" i="251"/>
  <c r="B13" i="240" s="1"/>
  <c r="E13" i="251"/>
  <c r="B12" i="240" s="1"/>
  <c r="E8" i="251"/>
  <c r="B7" i="240" s="1"/>
  <c r="E7" i="251"/>
  <c r="B6" i="240" s="1"/>
  <c r="E6" i="251"/>
  <c r="B5" i="240" s="1"/>
  <c r="E5" i="251"/>
  <c r="B4" i="240" s="1"/>
  <c r="E4" i="251"/>
  <c r="B3" i="240" s="1"/>
  <c r="D33" i="251"/>
  <c r="A32" i="240" s="1"/>
  <c r="D35" i="251"/>
  <c r="A34" i="240" s="1"/>
  <c r="D36" i="251"/>
  <c r="A35" i="240" s="1"/>
  <c r="D37" i="251"/>
  <c r="A36" i="240" s="1"/>
  <c r="D39" i="251"/>
  <c r="A38" i="240" s="1"/>
  <c r="D40" i="251"/>
  <c r="A39" i="240" s="1"/>
  <c r="D41" i="251"/>
  <c r="A40" i="240" s="1"/>
  <c r="D43" i="251"/>
  <c r="A42" i="240" s="1"/>
  <c r="D44" i="251"/>
  <c r="A43" i="240" s="1"/>
  <c r="C43" i="240" s="1"/>
  <c r="D45" i="251"/>
  <c r="A44" i="240" s="1"/>
  <c r="D48" i="251"/>
  <c r="A47" i="240" s="1"/>
  <c r="D49" i="251"/>
  <c r="A48" i="240" s="1"/>
  <c r="D51" i="251"/>
  <c r="A50" i="240" s="1"/>
  <c r="D52" i="251"/>
  <c r="A51" i="240" s="1"/>
  <c r="D53" i="251"/>
  <c r="A52" i="240" s="1"/>
  <c r="D4" i="251"/>
  <c r="D5" i="251"/>
  <c r="A4" i="240" s="1"/>
  <c r="D7" i="251"/>
  <c r="A6" i="240" s="1"/>
  <c r="D8" i="251"/>
  <c r="A7" i="240" s="1"/>
  <c r="D11" i="251"/>
  <c r="A10" i="240"/>
  <c r="D15" i="251"/>
  <c r="A14" i="240" s="1"/>
  <c r="D16" i="251"/>
  <c r="A15" i="240" s="1"/>
  <c r="D17" i="251"/>
  <c r="A16" i="240" s="1"/>
  <c r="D19" i="251"/>
  <c r="A18" i="240" s="1"/>
  <c r="D20" i="251"/>
  <c r="A19" i="240" s="1"/>
  <c r="D21" i="251"/>
  <c r="A20" i="240" s="1"/>
  <c r="D28" i="251"/>
  <c r="A27" i="240" s="1"/>
  <c r="D29" i="251"/>
  <c r="A28" i="240" s="1"/>
  <c r="D31" i="251"/>
  <c r="A30" i="240" s="1"/>
  <c r="D32" i="251"/>
  <c r="A31" i="240" s="1"/>
  <c r="A3" i="240"/>
  <c r="K3" i="240" s="1"/>
  <c r="O2" i="240"/>
  <c r="Q1" i="240"/>
  <c r="S203" i="243"/>
  <c r="P1" i="240"/>
  <c r="R3" i="243"/>
  <c r="L36" i="253"/>
  <c r="L37" i="253"/>
  <c r="Q40" i="253"/>
  <c r="Q45" i="253"/>
  <c r="Q48" i="253"/>
  <c r="Q53" i="253"/>
  <c r="R36" i="253"/>
  <c r="R40" i="253"/>
  <c r="R45" i="253"/>
  <c r="R48" i="253"/>
  <c r="R53" i="253"/>
  <c r="L38" i="253"/>
  <c r="L39" i="253"/>
  <c r="L40" i="253"/>
  <c r="L42" i="253"/>
  <c r="L43" i="253"/>
  <c r="L44" i="253"/>
  <c r="L45" i="253"/>
  <c r="L46" i="253"/>
  <c r="L47" i="253"/>
  <c r="L48" i="253"/>
  <c r="L49" i="253"/>
  <c r="L50" i="253"/>
  <c r="L51" i="253"/>
  <c r="L52" i="253"/>
  <c r="K204" i="253"/>
  <c r="L204" i="253"/>
  <c r="K206" i="253"/>
  <c r="L206" i="253"/>
  <c r="K208" i="253"/>
  <c r="L208" i="253"/>
  <c r="I2" i="253"/>
  <c r="O36" i="253"/>
  <c r="O40" i="253"/>
  <c r="O44" i="253"/>
  <c r="O45" i="253"/>
  <c r="O48" i="253"/>
  <c r="O53" i="253"/>
  <c r="H2" i="253"/>
  <c r="M2" i="253"/>
  <c r="A3" i="253"/>
  <c r="B3" i="253"/>
  <c r="E3" i="253"/>
  <c r="K2" i="253"/>
  <c r="L2" i="253"/>
  <c r="K3" i="253"/>
  <c r="L3" i="253"/>
  <c r="K4" i="251"/>
  <c r="K5" i="251" s="1"/>
  <c r="K6" i="251" s="1"/>
  <c r="K7" i="251" s="1"/>
  <c r="K8" i="251" s="1"/>
  <c r="K9" i="251" s="1"/>
  <c r="K10" i="251" s="1"/>
  <c r="K11" i="251" s="1"/>
  <c r="K12" i="251" s="1"/>
  <c r="K13" i="251" s="1"/>
  <c r="K14" i="251" s="1"/>
  <c r="K15" i="251" s="1"/>
  <c r="K16" i="251" s="1"/>
  <c r="K17" i="251" s="1"/>
  <c r="K18" i="251" s="1"/>
  <c r="K19" i="251" s="1"/>
  <c r="K20" i="251" s="1"/>
  <c r="K21" i="251" s="1"/>
  <c r="K22" i="251" s="1"/>
  <c r="K23" i="251" s="1"/>
  <c r="K24" i="251" s="1"/>
  <c r="K25" i="251" s="1"/>
  <c r="K26" i="251" s="1"/>
  <c r="K27" i="251" s="1"/>
  <c r="K28" i="251" s="1"/>
  <c r="K29" i="251" s="1"/>
  <c r="K30" i="251" s="1"/>
  <c r="K31" i="251" s="1"/>
  <c r="K32" i="251" s="1"/>
  <c r="K33" i="251" s="1"/>
  <c r="K34" i="251" s="1"/>
  <c r="K35" i="251" s="1"/>
  <c r="K36" i="251" s="1"/>
  <c r="K37" i="251" s="1"/>
  <c r="K38" i="251" s="1"/>
  <c r="K39" i="251" s="1"/>
  <c r="K40" i="251" s="1"/>
  <c r="K41" i="251" s="1"/>
  <c r="K42" i="251" s="1"/>
  <c r="K43" i="251" s="1"/>
  <c r="K44" i="251" s="1"/>
  <c r="K45" i="251" s="1"/>
  <c r="K46" i="251" s="1"/>
  <c r="K47" i="251" s="1"/>
  <c r="K48" i="251" s="1"/>
  <c r="K49" i="251" s="1"/>
  <c r="K50" i="251" s="1"/>
  <c r="K51" i="251" s="1"/>
  <c r="K52" i="251" s="1"/>
  <c r="K53" i="251" s="1"/>
  <c r="K54" i="251" s="1"/>
  <c r="K55" i="251" s="1"/>
  <c r="K56" i="251" s="1"/>
  <c r="K57" i="251" s="1"/>
  <c r="K58" i="251" s="1"/>
  <c r="K59" i="251" s="1"/>
  <c r="K60" i="251" s="1"/>
  <c r="K61" i="251" s="1"/>
  <c r="K62" i="251" s="1"/>
  <c r="K63" i="251" s="1"/>
  <c r="K64" i="251" s="1"/>
  <c r="K65" i="251" s="1"/>
  <c r="K66" i="251" s="1"/>
  <c r="K67" i="251" s="1"/>
  <c r="K68" i="251" s="1"/>
  <c r="K69" i="251" s="1"/>
  <c r="K70" i="251" s="1"/>
  <c r="K71" i="251" s="1"/>
  <c r="K72" i="251" s="1"/>
  <c r="K73" i="251" s="1"/>
  <c r="K74" i="251" s="1"/>
  <c r="K75" i="251" s="1"/>
  <c r="K76" i="251" s="1"/>
  <c r="K77" i="251" s="1"/>
  <c r="K78" i="251" s="1"/>
  <c r="K79" i="251" s="1"/>
  <c r="K80" i="251" s="1"/>
  <c r="K81" i="251" s="1"/>
  <c r="K82" i="251" s="1"/>
  <c r="K83" i="251" s="1"/>
  <c r="K84" i="251" s="1"/>
  <c r="K85" i="251" s="1"/>
  <c r="K86" i="251" s="1"/>
  <c r="K87" i="251" s="1"/>
  <c r="K88" i="251" s="1"/>
  <c r="K89" i="251" s="1"/>
  <c r="K90" i="251" s="1"/>
  <c r="K91" i="251" s="1"/>
  <c r="K92" i="251" s="1"/>
  <c r="K93" i="251" s="1"/>
  <c r="K94" i="251" s="1"/>
  <c r="K95" i="251" s="1"/>
  <c r="K96" i="251" s="1"/>
  <c r="K97" i="251" s="1"/>
  <c r="K98" i="251" s="1"/>
  <c r="K99" i="251" s="1"/>
  <c r="K100" i="251" s="1"/>
  <c r="K101" i="251" s="1"/>
  <c r="K102" i="251" s="1"/>
  <c r="K103" i="251" s="1"/>
  <c r="K104" i="251" s="1"/>
  <c r="K105" i="251" s="1"/>
  <c r="K106" i="251" s="1"/>
  <c r="K107" i="251" s="1"/>
  <c r="K108" i="251" s="1"/>
  <c r="K109" i="251" s="1"/>
  <c r="K110" i="251" s="1"/>
  <c r="K111" i="251" s="1"/>
  <c r="K112" i="251" s="1"/>
  <c r="K113" i="251" s="1"/>
  <c r="K114" i="251" s="1"/>
  <c r="K115" i="251" s="1"/>
  <c r="K116" i="251" s="1"/>
  <c r="K117" i="251" s="1"/>
  <c r="K118" i="251" s="1"/>
  <c r="K119" i="251" s="1"/>
  <c r="K120" i="251" s="1"/>
  <c r="K121" i="251" s="1"/>
  <c r="K122" i="251" s="1"/>
  <c r="K123" i="251" s="1"/>
  <c r="K124" i="251" s="1"/>
  <c r="K125" i="251" s="1"/>
  <c r="K126" i="251" s="1"/>
  <c r="K127" i="251" s="1"/>
  <c r="K128" i="251" s="1"/>
  <c r="K129" i="251" s="1"/>
  <c r="K130" i="251" s="1"/>
  <c r="K131" i="251" s="1"/>
  <c r="K132" i="251" s="1"/>
  <c r="K133" i="251" s="1"/>
  <c r="K134" i="251" s="1"/>
  <c r="K135" i="251" s="1"/>
  <c r="K136" i="251" s="1"/>
  <c r="K137" i="251" s="1"/>
  <c r="K138" i="251" s="1"/>
  <c r="K139" i="251" s="1"/>
  <c r="K140" i="251" s="1"/>
  <c r="K141" i="251" s="1"/>
  <c r="K142" i="251" s="1"/>
  <c r="K143" i="251" s="1"/>
  <c r="K144" i="251" s="1"/>
  <c r="K145" i="251" s="1"/>
  <c r="K146" i="251" s="1"/>
  <c r="K147" i="251" s="1"/>
  <c r="K148" i="251" s="1"/>
  <c r="K149" i="251" s="1"/>
  <c r="K150" i="251" s="1"/>
  <c r="K151" i="251" s="1"/>
  <c r="K152" i="251" s="1"/>
  <c r="K153" i="251" s="1"/>
  <c r="K154" i="251" s="1"/>
  <c r="K155" i="251" s="1"/>
  <c r="K156" i="251" s="1"/>
  <c r="K157" i="251" s="1"/>
  <c r="K158" i="251" s="1"/>
  <c r="K159" i="251" s="1"/>
  <c r="K160" i="251" s="1"/>
  <c r="K161" i="251" s="1"/>
  <c r="K162" i="251" s="1"/>
  <c r="K163" i="251" s="1"/>
  <c r="K164" i="251" s="1"/>
  <c r="K165" i="251" s="1"/>
  <c r="K166" i="251" s="1"/>
  <c r="K167" i="251" s="1"/>
  <c r="K168" i="251" s="1"/>
  <c r="K169" i="251" s="1"/>
  <c r="K170" i="251" s="1"/>
  <c r="K171" i="251" s="1"/>
  <c r="K172" i="251" s="1"/>
  <c r="K173" i="251" s="1"/>
  <c r="K174" i="251" s="1"/>
  <c r="K175" i="251" s="1"/>
  <c r="K176" i="251" s="1"/>
  <c r="K177" i="251" s="1"/>
  <c r="K178" i="251" s="1"/>
  <c r="K179" i="251" s="1"/>
  <c r="K180" i="251" s="1"/>
  <c r="K181" i="251" s="1"/>
  <c r="K182" i="251" s="1"/>
  <c r="K183" i="251" s="1"/>
  <c r="K184" i="251" s="1"/>
  <c r="K185" i="251" s="1"/>
  <c r="K186" i="251" s="1"/>
  <c r="K187" i="251" s="1"/>
  <c r="K188" i="251" s="1"/>
  <c r="K189" i="251" s="1"/>
  <c r="K190" i="251" s="1"/>
  <c r="K191" i="251" s="1"/>
  <c r="K192" i="251" s="1"/>
  <c r="K193" i="251" s="1"/>
  <c r="K194" i="251" s="1"/>
  <c r="K195" i="251" s="1"/>
  <c r="K196" i="251" s="1"/>
  <c r="K197" i="251" s="1"/>
  <c r="K198" i="251" s="1"/>
  <c r="K199" i="251" s="1"/>
  <c r="K200" i="251" s="1"/>
  <c r="K201" i="251" s="1"/>
  <c r="K202" i="251" s="1"/>
  <c r="K203" i="251" s="1"/>
  <c r="C1" i="244"/>
  <c r="A1" i="244"/>
  <c r="B1" i="244"/>
  <c r="N9" i="253"/>
  <c r="K50" i="253"/>
  <c r="N50" i="253" s="1"/>
  <c r="D50" i="251"/>
  <c r="A49" i="240" s="1"/>
  <c r="P49" i="243"/>
  <c r="K42" i="253"/>
  <c r="O42" i="253" s="1"/>
  <c r="D42" i="251"/>
  <c r="A41" i="240"/>
  <c r="C41" i="240" s="1"/>
  <c r="P41" i="243"/>
  <c r="K34" i="253"/>
  <c r="P34" i="253" s="1"/>
  <c r="P9" i="243"/>
  <c r="B9" i="265" s="1"/>
  <c r="K10" i="253"/>
  <c r="N10" i="253" s="1"/>
  <c r="K46" i="253"/>
  <c r="P46" i="253" s="1"/>
  <c r="K38" i="253"/>
  <c r="O38" i="253" s="1"/>
  <c r="P37" i="243"/>
  <c r="B37" i="265" s="1"/>
  <c r="D38" i="251"/>
  <c r="A37" i="240" s="1"/>
  <c r="P17" i="243"/>
  <c r="B17" i="265" s="1"/>
  <c r="P39" i="253"/>
  <c r="Q49" i="243"/>
  <c r="Q45" i="243"/>
  <c r="Q41" i="243"/>
  <c r="Q37" i="243"/>
  <c r="Q33" i="243"/>
  <c r="Q13" i="243"/>
  <c r="C13" i="265" s="1"/>
  <c r="Q9" i="243"/>
  <c r="C9" i="265" s="1"/>
  <c r="Q5" i="243"/>
  <c r="C5" i="265" s="1"/>
  <c r="Q46" i="243"/>
  <c r="Q42" i="243"/>
  <c r="Q38" i="243"/>
  <c r="Q34" i="243"/>
  <c r="Q26" i="243"/>
  <c r="C26" i="265" s="1"/>
  <c r="N42" i="253"/>
  <c r="R42" i="253"/>
  <c r="Q42" i="253"/>
  <c r="N38" i="253"/>
  <c r="Q38" i="253"/>
  <c r="P50" i="253"/>
  <c r="O50" i="253"/>
  <c r="Q50" i="253"/>
  <c r="K14" i="253" l="1"/>
  <c r="L33" i="253"/>
  <c r="E11" i="251"/>
  <c r="B10" i="240" s="1"/>
  <c r="D14" i="251"/>
  <c r="A13" i="240" s="1"/>
  <c r="Q10" i="243"/>
  <c r="C10" i="265" s="1"/>
  <c r="D26" i="251"/>
  <c r="A25" i="240" s="1"/>
  <c r="K26" i="253"/>
  <c r="Q11" i="243"/>
  <c r="C11" i="265" s="1"/>
  <c r="E11" i="265" s="1"/>
  <c r="K27" i="253"/>
  <c r="E12" i="251"/>
  <c r="B11" i="240" s="1"/>
  <c r="K15" i="253"/>
  <c r="P26" i="243"/>
  <c r="B26" i="265" s="1"/>
  <c r="H26" i="265" s="1"/>
  <c r="I26" i="265" s="1"/>
  <c r="L23" i="253"/>
  <c r="L22" i="253"/>
  <c r="D9" i="251"/>
  <c r="A8" i="240" s="1"/>
  <c r="L20" i="253"/>
  <c r="E22" i="251"/>
  <c r="B21" i="240" s="1"/>
  <c r="L32" i="253"/>
  <c r="E23" i="251"/>
  <c r="B22" i="240" s="1"/>
  <c r="C40" i="240"/>
  <c r="K40" i="240"/>
  <c r="D40" i="240"/>
  <c r="C49" i="240"/>
  <c r="G49" i="240"/>
  <c r="L49" i="240"/>
  <c r="D49" i="240"/>
  <c r="M49" i="240"/>
  <c r="H49" i="240"/>
  <c r="I49" i="240"/>
  <c r="C51" i="240"/>
  <c r="L51" i="240"/>
  <c r="E51" i="240"/>
  <c r="K51" i="240"/>
  <c r="G51" i="240"/>
  <c r="L26" i="253"/>
  <c r="Q31" i="243"/>
  <c r="C31" i="265" s="1"/>
  <c r="N31" i="265" s="1"/>
  <c r="K4" i="240"/>
  <c r="C38" i="240"/>
  <c r="D38" i="240"/>
  <c r="F38" i="240"/>
  <c r="G38" i="240"/>
  <c r="D10" i="251"/>
  <c r="A9" i="240" s="1"/>
  <c r="L25" i="253"/>
  <c r="D30" i="251"/>
  <c r="A29" i="240" s="1"/>
  <c r="L15" i="253"/>
  <c r="K30" i="253"/>
  <c r="E25" i="251"/>
  <c r="B24" i="240" s="1"/>
  <c r="M41" i="240"/>
  <c r="D6" i="251"/>
  <c r="A5" i="240" s="1"/>
  <c r="J29" i="251"/>
  <c r="Q14" i="243"/>
  <c r="C14" i="265" s="1"/>
  <c r="K6" i="253"/>
  <c r="D18" i="251"/>
  <c r="A17" i="240" s="1"/>
  <c r="G40" i="240"/>
  <c r="L4" i="253"/>
  <c r="E49" i="240"/>
  <c r="K49" i="240"/>
  <c r="L40" i="240"/>
  <c r="E18" i="251"/>
  <c r="B17" i="240" s="1"/>
  <c r="N8" i="265"/>
  <c r="E8" i="265"/>
  <c r="C50" i="240"/>
  <c r="D50" i="240"/>
  <c r="C3" i="265"/>
  <c r="V4" i="243"/>
  <c r="V5" i="243"/>
  <c r="V3" i="243"/>
  <c r="C52" i="240"/>
  <c r="G52" i="240"/>
  <c r="F52" i="240"/>
  <c r="M52" i="240"/>
  <c r="K52" i="240"/>
  <c r="L52" i="240"/>
  <c r="I52" i="240"/>
  <c r="D52" i="240"/>
  <c r="H52" i="240"/>
  <c r="E52" i="240"/>
  <c r="N24" i="265"/>
  <c r="E24" i="265"/>
  <c r="N23" i="265"/>
  <c r="O23" i="265" s="1"/>
  <c r="E23" i="265"/>
  <c r="N10" i="265"/>
  <c r="E10" i="265"/>
  <c r="Q29" i="243"/>
  <c r="C29" i="265" s="1"/>
  <c r="E38" i="240"/>
  <c r="E30" i="251"/>
  <c r="B29" i="240" s="1"/>
  <c r="Q19" i="243"/>
  <c r="C19" i="265" s="1"/>
  <c r="N7" i="265"/>
  <c r="E7" i="265"/>
  <c r="D41" i="240"/>
  <c r="E9" i="251"/>
  <c r="B8" i="240" s="1"/>
  <c r="E31" i="251"/>
  <c r="B30" i="240" s="1"/>
  <c r="K12" i="253"/>
  <c r="N16" i="265"/>
  <c r="O16" i="265" s="1"/>
  <c r="E16" i="265"/>
  <c r="N6" i="265"/>
  <c r="O6" i="265" s="1"/>
  <c r="E6" i="265"/>
  <c r="E40" i="240"/>
  <c r="A3" i="264"/>
  <c r="A3" i="265"/>
  <c r="E10" i="251"/>
  <c r="B9" i="240" s="1"/>
  <c r="P24" i="243"/>
  <c r="B24" i="265" s="1"/>
  <c r="H24" i="265" s="1"/>
  <c r="I24" i="265" s="1"/>
  <c r="N15" i="265"/>
  <c r="E15" i="265"/>
  <c r="J41" i="240"/>
  <c r="L41" i="240"/>
  <c r="E41" i="240"/>
  <c r="E26" i="265"/>
  <c r="N26" i="265"/>
  <c r="O26" i="265" s="1"/>
  <c r="H51" i="240"/>
  <c r="P23" i="243"/>
  <c r="B23" i="265" s="1"/>
  <c r="H23" i="265" s="1"/>
  <c r="N12" i="265"/>
  <c r="E12" i="265"/>
  <c r="N25" i="265"/>
  <c r="E25" i="265"/>
  <c r="N22" i="265"/>
  <c r="E22" i="265"/>
  <c r="F41" i="240"/>
  <c r="Q30" i="243"/>
  <c r="C30" i="265" s="1"/>
  <c r="H38" i="240"/>
  <c r="K25" i="253"/>
  <c r="L9" i="253"/>
  <c r="P9" i="253" s="1"/>
  <c r="N11" i="265"/>
  <c r="O11" i="265" s="1"/>
  <c r="N14" i="265"/>
  <c r="E14" i="265"/>
  <c r="H41" i="240"/>
  <c r="J51" i="240"/>
  <c r="I51" i="240"/>
  <c r="J40" i="240"/>
  <c r="I41" i="240"/>
  <c r="K24" i="253"/>
  <c r="N4" i="265"/>
  <c r="E4" i="265"/>
  <c r="N13" i="265"/>
  <c r="E13" i="265"/>
  <c r="F40" i="240"/>
  <c r="M51" i="240"/>
  <c r="F51" i="240"/>
  <c r="L31" i="253"/>
  <c r="K13" i="253"/>
  <c r="Q20" i="243"/>
  <c r="C20" i="265" s="1"/>
  <c r="I38" i="240"/>
  <c r="G41" i="240"/>
  <c r="H40" i="240"/>
  <c r="M40" i="240"/>
  <c r="D51" i="240"/>
  <c r="H3" i="265"/>
  <c r="I3" i="265" s="1"/>
  <c r="D3" i="265"/>
  <c r="N21" i="265"/>
  <c r="E21" i="265"/>
  <c r="N9" i="265"/>
  <c r="E9" i="265"/>
  <c r="K41" i="240"/>
  <c r="N5" i="265"/>
  <c r="O5" i="265" s="1"/>
  <c r="E5" i="265"/>
  <c r="J38" i="240"/>
  <c r="I40" i="240"/>
  <c r="M38" i="240"/>
  <c r="K38" i="240"/>
  <c r="L38" i="240"/>
  <c r="L21" i="253"/>
  <c r="X42" i="243"/>
  <c r="B42" i="265"/>
  <c r="X49" i="243"/>
  <c r="B49" i="265"/>
  <c r="H21" i="265"/>
  <c r="D21" i="265"/>
  <c r="X40" i="243"/>
  <c r="B40" i="265"/>
  <c r="H37" i="265"/>
  <c r="D37" i="265"/>
  <c r="H13" i="265"/>
  <c r="D13" i="265"/>
  <c r="H39" i="265"/>
  <c r="D39" i="265"/>
  <c r="H20" i="265"/>
  <c r="I20" i="265" s="1"/>
  <c r="D20" i="265"/>
  <c r="H19" i="265"/>
  <c r="D19" i="265"/>
  <c r="H36" i="265"/>
  <c r="I36" i="265" s="1"/>
  <c r="D36" i="265"/>
  <c r="H18" i="265"/>
  <c r="I18" i="265" s="1"/>
  <c r="D18" i="265"/>
  <c r="R42" i="243"/>
  <c r="H5" i="265"/>
  <c r="D5" i="265"/>
  <c r="H25" i="265"/>
  <c r="D25" i="265"/>
  <c r="H52" i="265"/>
  <c r="D52" i="265"/>
  <c r="X35" i="243"/>
  <c r="B35" i="265"/>
  <c r="H16" i="265"/>
  <c r="I16" i="265" s="1"/>
  <c r="D16" i="265"/>
  <c r="H29" i="265"/>
  <c r="D29" i="265"/>
  <c r="X51" i="243"/>
  <c r="B51" i="265"/>
  <c r="H32" i="265"/>
  <c r="I32" i="265" s="1"/>
  <c r="D32" i="265"/>
  <c r="H15" i="265"/>
  <c r="D15" i="265"/>
  <c r="H43" i="265"/>
  <c r="D43" i="265"/>
  <c r="X38" i="243"/>
  <c r="B38" i="265"/>
  <c r="X41" i="243"/>
  <c r="B41" i="265"/>
  <c r="X50" i="243"/>
  <c r="B50" i="265"/>
  <c r="H31" i="265"/>
  <c r="D31" i="265"/>
  <c r="H14" i="265"/>
  <c r="I14" i="265" s="1"/>
  <c r="D14" i="265"/>
  <c r="H4" i="265"/>
  <c r="I4" i="265" s="1"/>
  <c r="D4" i="265"/>
  <c r="H6" i="265"/>
  <c r="I6" i="265" s="1"/>
  <c r="D6" i="265"/>
  <c r="H17" i="265"/>
  <c r="D17" i="265"/>
  <c r="X48" i="243"/>
  <c r="B48" i="265"/>
  <c r="H30" i="265"/>
  <c r="I30" i="265" s="1"/>
  <c r="D30" i="265"/>
  <c r="H12" i="265"/>
  <c r="I12" i="265" s="1"/>
  <c r="D12" i="265"/>
  <c r="H7" i="265"/>
  <c r="D7" i="265"/>
  <c r="X47" i="243"/>
  <c r="B47" i="265"/>
  <c r="H28" i="265"/>
  <c r="I28" i="265" s="1"/>
  <c r="D28" i="265"/>
  <c r="H11" i="265"/>
  <c r="D11" i="265"/>
  <c r="X44" i="243"/>
  <c r="B44" i="265"/>
  <c r="H27" i="265"/>
  <c r="D27" i="265"/>
  <c r="H10" i="265"/>
  <c r="I10" i="265" s="1"/>
  <c r="D10" i="265"/>
  <c r="N52" i="253"/>
  <c r="O52" i="253"/>
  <c r="N37" i="253"/>
  <c r="R52" i="253"/>
  <c r="Q52" i="253"/>
  <c r="C48" i="240"/>
  <c r="L48" i="240"/>
  <c r="K48" i="240"/>
  <c r="G48" i="240"/>
  <c r="D48" i="240"/>
  <c r="F48" i="240"/>
  <c r="I48" i="240"/>
  <c r="H48" i="240"/>
  <c r="J48" i="240"/>
  <c r="E48" i="240"/>
  <c r="M48" i="240"/>
  <c r="C37" i="240"/>
  <c r="J37" i="240"/>
  <c r="L37" i="240"/>
  <c r="E37" i="240"/>
  <c r="D37" i="240"/>
  <c r="F37" i="240"/>
  <c r="M37" i="240"/>
  <c r="K37" i="240"/>
  <c r="H37" i="240"/>
  <c r="G37" i="240"/>
  <c r="I37" i="240"/>
  <c r="C47" i="240"/>
  <c r="F47" i="240"/>
  <c r="E47" i="240"/>
  <c r="G47" i="240"/>
  <c r="K47" i="240"/>
  <c r="D47" i="240"/>
  <c r="J47" i="240"/>
  <c r="L47" i="240"/>
  <c r="H47" i="240"/>
  <c r="I47" i="240"/>
  <c r="M47" i="240"/>
  <c r="C36" i="240"/>
  <c r="E36" i="240"/>
  <c r="H36" i="240"/>
  <c r="M36" i="240"/>
  <c r="D36" i="240"/>
  <c r="F36" i="240"/>
  <c r="G36" i="240"/>
  <c r="K36" i="240"/>
  <c r="J36" i="240"/>
  <c r="L36" i="240"/>
  <c r="I36" i="240"/>
  <c r="C39" i="240"/>
  <c r="H39" i="240"/>
  <c r="G39" i="240"/>
  <c r="K39" i="240"/>
  <c r="I39" i="240"/>
  <c r="M39" i="240"/>
  <c r="E39" i="240"/>
  <c r="L39" i="240"/>
  <c r="D39" i="240"/>
  <c r="J39" i="240"/>
  <c r="F39" i="240"/>
  <c r="C44" i="240"/>
  <c r="E44" i="240"/>
  <c r="D44" i="240"/>
  <c r="K44" i="240"/>
  <c r="L44" i="240"/>
  <c r="M44" i="240"/>
  <c r="G44" i="240"/>
  <c r="I44" i="240"/>
  <c r="H44" i="240"/>
  <c r="F44" i="240"/>
  <c r="J44" i="240"/>
  <c r="K5" i="240"/>
  <c r="K6" i="240" s="1"/>
  <c r="K7" i="240" s="1"/>
  <c r="K8" i="240" s="1"/>
  <c r="K9" i="240" s="1"/>
  <c r="K10" i="240" s="1"/>
  <c r="K11" i="240" s="1"/>
  <c r="K12" i="240" s="1"/>
  <c r="K13" i="240" s="1"/>
  <c r="K14" i="240" s="1"/>
  <c r="K15" i="240" s="1"/>
  <c r="K16" i="240" s="1"/>
  <c r="K17" i="240" s="1"/>
  <c r="K18" i="240" s="1"/>
  <c r="K19" i="240" s="1"/>
  <c r="K20" i="240" s="1"/>
  <c r="C35" i="240"/>
  <c r="J35" i="240"/>
  <c r="E35" i="240"/>
  <c r="L35" i="240"/>
  <c r="G35" i="240"/>
  <c r="F35" i="240"/>
  <c r="M35" i="240"/>
  <c r="K35" i="240"/>
  <c r="I35" i="240"/>
  <c r="H35" i="240"/>
  <c r="D35" i="240"/>
  <c r="V15" i="243"/>
  <c r="C42" i="240"/>
  <c r="H42" i="240"/>
  <c r="E42" i="240"/>
  <c r="I42" i="240"/>
  <c r="F42" i="240"/>
  <c r="G42" i="240"/>
  <c r="M42" i="240"/>
  <c r="K42" i="240"/>
  <c r="J42" i="240"/>
  <c r="D42" i="240"/>
  <c r="L42" i="240"/>
  <c r="C34" i="240"/>
  <c r="G34" i="240"/>
  <c r="K34" i="240"/>
  <c r="H34" i="240"/>
  <c r="J34" i="240"/>
  <c r="D34" i="240"/>
  <c r="L34" i="240"/>
  <c r="F34" i="240"/>
  <c r="E34" i="240"/>
  <c r="M34" i="240"/>
  <c r="I34" i="240"/>
  <c r="J28" i="251"/>
  <c r="P38" i="253"/>
  <c r="D34" i="251"/>
  <c r="A33" i="240" s="1"/>
  <c r="M50" i="240"/>
  <c r="P53" i="253"/>
  <c r="P46" i="243"/>
  <c r="X46" i="243" s="1"/>
  <c r="J27" i="251"/>
  <c r="J7" i="251"/>
  <c r="I33" i="251"/>
  <c r="I21" i="251"/>
  <c r="V9" i="243"/>
  <c r="R38" i="253"/>
  <c r="K22" i="253"/>
  <c r="A3" i="244"/>
  <c r="E29" i="251"/>
  <c r="B28" i="240" s="1"/>
  <c r="E41" i="251"/>
  <c r="B40" i="240" s="1"/>
  <c r="E53" i="251"/>
  <c r="B52" i="240" s="1"/>
  <c r="L19" i="253"/>
  <c r="J17" i="251"/>
  <c r="J6" i="251"/>
  <c r="I32" i="251"/>
  <c r="I20" i="251"/>
  <c r="I23" i="251"/>
  <c r="V6" i="243"/>
  <c r="V14" i="243"/>
  <c r="V13" i="243"/>
  <c r="Q18" i="243"/>
  <c r="V19" i="243" s="1"/>
  <c r="O41" i="253"/>
  <c r="R47" i="243"/>
  <c r="K50" i="240"/>
  <c r="I50" i="240"/>
  <c r="Q32" i="243"/>
  <c r="C32" i="265" s="1"/>
  <c r="J26" i="251"/>
  <c r="J16" i="251"/>
  <c r="J5" i="251"/>
  <c r="I31" i="251"/>
  <c r="I19" i="251"/>
  <c r="I8" i="251"/>
  <c r="I22" i="251"/>
  <c r="V16" i="243"/>
  <c r="V7" i="243"/>
  <c r="F49" i="240"/>
  <c r="V12" i="243"/>
  <c r="K43" i="240"/>
  <c r="N41" i="253"/>
  <c r="M4" i="253"/>
  <c r="G50" i="240"/>
  <c r="G43" i="240"/>
  <c r="N48" i="253"/>
  <c r="Q52" i="243"/>
  <c r="J25" i="251"/>
  <c r="J15" i="251"/>
  <c r="J4" i="251"/>
  <c r="I30" i="251"/>
  <c r="I18" i="251"/>
  <c r="I11" i="251"/>
  <c r="Q46" i="253"/>
  <c r="V17" i="243"/>
  <c r="E43" i="240"/>
  <c r="P41" i="253"/>
  <c r="D22" i="251"/>
  <c r="A21" i="240" s="1"/>
  <c r="F50" i="240"/>
  <c r="F43" i="240"/>
  <c r="H50" i="240"/>
  <c r="K11" i="253"/>
  <c r="Q51" i="243"/>
  <c r="Q28" i="243"/>
  <c r="C28" i="265" s="1"/>
  <c r="J24" i="251"/>
  <c r="J14" i="251"/>
  <c r="I29" i="251"/>
  <c r="I17" i="251"/>
  <c r="I7" i="251"/>
  <c r="V11" i="243"/>
  <c r="J43" i="240"/>
  <c r="M43" i="240"/>
  <c r="E50" i="240"/>
  <c r="D23" i="251"/>
  <c r="A22" i="240" s="1"/>
  <c r="P10" i="253"/>
  <c r="K35" i="253"/>
  <c r="O35" i="253" s="1"/>
  <c r="Q27" i="243"/>
  <c r="J23" i="251"/>
  <c r="J13" i="251"/>
  <c r="I28" i="251"/>
  <c r="I16" i="251"/>
  <c r="I6" i="251"/>
  <c r="J50" i="240"/>
  <c r="D43" i="240"/>
  <c r="I43" i="240"/>
  <c r="E19" i="251"/>
  <c r="K47" i="253"/>
  <c r="P22" i="243"/>
  <c r="B22" i="265" s="1"/>
  <c r="J12" i="251"/>
  <c r="I27" i="251"/>
  <c r="I15" i="251"/>
  <c r="I5" i="251"/>
  <c r="J8" i="251"/>
  <c r="O46" i="253"/>
  <c r="R46" i="253"/>
  <c r="N46" i="253"/>
  <c r="L43" i="240"/>
  <c r="P45" i="243"/>
  <c r="B45" i="265" s="1"/>
  <c r="H43" i="240"/>
  <c r="L29" i="253"/>
  <c r="K23" i="253"/>
  <c r="P45" i="253"/>
  <c r="J22" i="251"/>
  <c r="J11" i="251"/>
  <c r="I26" i="251"/>
  <c r="I14" i="251"/>
  <c r="I4" i="251"/>
  <c r="V8" i="243"/>
  <c r="D47" i="251"/>
  <c r="A46" i="240" s="1"/>
  <c r="L8" i="253"/>
  <c r="Q44" i="243"/>
  <c r="J10" i="251"/>
  <c r="I25" i="251"/>
  <c r="I13" i="251"/>
  <c r="V10" i="243"/>
  <c r="J49" i="240"/>
  <c r="D46" i="251"/>
  <c r="A45" i="240" s="1"/>
  <c r="P33" i="243"/>
  <c r="R33" i="243" s="1"/>
  <c r="M34" i="253" s="1"/>
  <c r="L53" i="253"/>
  <c r="L41" i="253"/>
  <c r="J52" i="240"/>
  <c r="L50" i="240"/>
  <c r="L28" i="253"/>
  <c r="P34" i="243"/>
  <c r="J30" i="251"/>
  <c r="J9" i="251"/>
  <c r="I24" i="251"/>
  <c r="I12" i="251"/>
  <c r="R37" i="243"/>
  <c r="A37" i="264" s="1"/>
  <c r="X37" i="243"/>
  <c r="R39" i="243"/>
  <c r="X39" i="243"/>
  <c r="R43" i="243"/>
  <c r="A43" i="265" s="1"/>
  <c r="X43" i="243"/>
  <c r="R52" i="243"/>
  <c r="X52" i="243"/>
  <c r="R36" i="243"/>
  <c r="M37" i="253" s="1"/>
  <c r="X36" i="243"/>
  <c r="Q34" i="253"/>
  <c r="O39" i="253"/>
  <c r="R39" i="253"/>
  <c r="O34" i="253"/>
  <c r="N49" i="253"/>
  <c r="R41" i="253"/>
  <c r="O51" i="253"/>
  <c r="R51" i="253"/>
  <c r="R44" i="253"/>
  <c r="Q51" i="253"/>
  <c r="Q44" i="253"/>
  <c r="N35" i="253"/>
  <c r="N43" i="253"/>
  <c r="Q39" i="253"/>
  <c r="P51" i="253"/>
  <c r="O43" i="253"/>
  <c r="R43" i="253"/>
  <c r="Q43" i="253"/>
  <c r="R34" i="253"/>
  <c r="R50" i="253"/>
  <c r="P42" i="253"/>
  <c r="O49" i="253"/>
  <c r="O37" i="253"/>
  <c r="Q49" i="253"/>
  <c r="Q37" i="253"/>
  <c r="N36" i="253"/>
  <c r="P49" i="253"/>
  <c r="P36" i="253"/>
  <c r="N34" i="253"/>
  <c r="R37" i="253"/>
  <c r="H39" i="264"/>
  <c r="H40" i="264" s="1"/>
  <c r="H42" i="264" s="1"/>
  <c r="R40" i="243"/>
  <c r="U6" i="243"/>
  <c r="R38" i="243"/>
  <c r="M48" i="253"/>
  <c r="A42" i="264"/>
  <c r="R41" i="243"/>
  <c r="R48" i="243"/>
  <c r="M43" i="253"/>
  <c r="R50" i="243"/>
  <c r="R35" i="243"/>
  <c r="A35" i="265" s="1"/>
  <c r="R49" i="243"/>
  <c r="A49" i="265" s="1"/>
  <c r="U9" i="243"/>
  <c r="U16" i="243"/>
  <c r="R4" i="243"/>
  <c r="A4" i="265" s="1"/>
  <c r="U4" i="243"/>
  <c r="R44" i="243"/>
  <c r="A44" i="265" s="1"/>
  <c r="U21" i="243"/>
  <c r="U11" i="243"/>
  <c r="U13" i="243"/>
  <c r="U7" i="243"/>
  <c r="U17" i="243"/>
  <c r="U8" i="243"/>
  <c r="U18" i="243"/>
  <c r="U10" i="243"/>
  <c r="U5" i="243"/>
  <c r="U15" i="243"/>
  <c r="U20" i="243"/>
  <c r="U12" i="243"/>
  <c r="U14" i="243"/>
  <c r="U19" i="243"/>
  <c r="R51" i="243"/>
  <c r="A51" i="265" s="1"/>
  <c r="D26" i="265" l="1"/>
  <c r="E31" i="265"/>
  <c r="A43" i="264"/>
  <c r="A43" i="244"/>
  <c r="J3" i="265"/>
  <c r="V22" i="243"/>
  <c r="V102" i="243"/>
  <c r="M44" i="253"/>
  <c r="D24" i="265"/>
  <c r="U26" i="243"/>
  <c r="U30" i="243"/>
  <c r="U192" i="243"/>
  <c r="U92" i="243"/>
  <c r="G4" i="251"/>
  <c r="G5" i="251" s="1"/>
  <c r="H4" i="251"/>
  <c r="B3" i="243" s="1"/>
  <c r="V148" i="243"/>
  <c r="D23" i="265"/>
  <c r="O9" i="265"/>
  <c r="O10" i="265"/>
  <c r="P9" i="265" s="1"/>
  <c r="P10" i="265"/>
  <c r="V111" i="243"/>
  <c r="V177" i="243"/>
  <c r="V24" i="243"/>
  <c r="O21" i="265"/>
  <c r="O22" i="265"/>
  <c r="P21" i="265" s="1"/>
  <c r="P22" i="265"/>
  <c r="N30" i="265"/>
  <c r="E30" i="265"/>
  <c r="V37" i="243"/>
  <c r="C27" i="265"/>
  <c r="V23" i="243"/>
  <c r="O15" i="265"/>
  <c r="P14" i="265" s="1"/>
  <c r="P15" i="265"/>
  <c r="V183" i="243"/>
  <c r="O25" i="265"/>
  <c r="P24" i="265" s="1"/>
  <c r="P25" i="265"/>
  <c r="O24" i="265"/>
  <c r="P23" i="265" s="1"/>
  <c r="V158" i="243"/>
  <c r="N28" i="265"/>
  <c r="E28" i="265"/>
  <c r="O14" i="265"/>
  <c r="P13" i="265" s="1"/>
  <c r="V108" i="243"/>
  <c r="N32" i="265"/>
  <c r="E32" i="265"/>
  <c r="O31" i="265"/>
  <c r="O12" i="265"/>
  <c r="P11" i="265" s="1"/>
  <c r="O7" i="265"/>
  <c r="P6" i="265" s="1"/>
  <c r="N3" i="265"/>
  <c r="E3" i="265"/>
  <c r="V48" i="243"/>
  <c r="C18" i="265"/>
  <c r="V106" i="243"/>
  <c r="O13" i="265"/>
  <c r="P12" i="265" s="1"/>
  <c r="V46" i="243"/>
  <c r="V98" i="243"/>
  <c r="V20" i="243"/>
  <c r="V119" i="243"/>
  <c r="O4" i="265"/>
  <c r="P4" i="265"/>
  <c r="V91" i="243"/>
  <c r="V26" i="243"/>
  <c r="P5" i="265"/>
  <c r="N29" i="265"/>
  <c r="O29" i="265" s="1"/>
  <c r="E29" i="265"/>
  <c r="O8" i="265"/>
  <c r="P7" i="265" s="1"/>
  <c r="P8" i="265"/>
  <c r="A33" i="264"/>
  <c r="A33" i="265"/>
  <c r="I27" i="265"/>
  <c r="J26" i="265" s="1"/>
  <c r="J27" i="265"/>
  <c r="H40" i="265"/>
  <c r="I40" i="265" s="1"/>
  <c r="J39" i="265" s="1"/>
  <c r="D40" i="265"/>
  <c r="H44" i="265"/>
  <c r="I44" i="265" s="1"/>
  <c r="J43" i="265" s="1"/>
  <c r="D44" i="265"/>
  <c r="I15" i="265"/>
  <c r="J14" i="265" s="1"/>
  <c r="J15" i="265"/>
  <c r="I19" i="265"/>
  <c r="J18" i="265" s="1"/>
  <c r="J19" i="265"/>
  <c r="A38" i="264"/>
  <c r="A38" i="265"/>
  <c r="M38" i="253"/>
  <c r="H38" i="253" s="1"/>
  <c r="A37" i="265"/>
  <c r="X33" i="243"/>
  <c r="B33" i="265"/>
  <c r="R46" i="243"/>
  <c r="A46" i="265" s="1"/>
  <c r="B46" i="265"/>
  <c r="I52" i="265"/>
  <c r="J52" i="265"/>
  <c r="A36" i="244"/>
  <c r="A36" i="265"/>
  <c r="A47" i="244"/>
  <c r="E47" i="244" s="1"/>
  <c r="A47" i="265"/>
  <c r="I31" i="265"/>
  <c r="J30" i="265" s="1"/>
  <c r="J31" i="265"/>
  <c r="M41" i="253"/>
  <c r="A40" i="265"/>
  <c r="H48" i="265"/>
  <c r="D48" i="265"/>
  <c r="H50" i="265"/>
  <c r="I50" i="265" s="1"/>
  <c r="D50" i="265"/>
  <c r="H51" i="265"/>
  <c r="D51" i="265"/>
  <c r="I25" i="265"/>
  <c r="J24" i="265" s="1"/>
  <c r="J25" i="265"/>
  <c r="A52" i="244"/>
  <c r="E52" i="244" s="1"/>
  <c r="A52" i="265"/>
  <c r="I11" i="265"/>
  <c r="J10" i="265" s="1"/>
  <c r="J11" i="265"/>
  <c r="I39" i="265"/>
  <c r="I21" i="265"/>
  <c r="J20" i="265" s="1"/>
  <c r="A50" i="244"/>
  <c r="E50" i="244" s="1"/>
  <c r="A50" i="265"/>
  <c r="H41" i="265"/>
  <c r="I41" i="265" s="1"/>
  <c r="D41" i="265"/>
  <c r="I5" i="265"/>
  <c r="J4" i="265" s="1"/>
  <c r="J5" i="265"/>
  <c r="H49" i="265"/>
  <c r="D49" i="265"/>
  <c r="I17" i="265"/>
  <c r="J16" i="265" s="1"/>
  <c r="J17" i="265"/>
  <c r="I29" i="265"/>
  <c r="J28" i="265" s="1"/>
  <c r="J29" i="265"/>
  <c r="A42" i="244"/>
  <c r="A42" i="265"/>
  <c r="I13" i="265"/>
  <c r="J12" i="265" s="1"/>
  <c r="J13" i="265"/>
  <c r="R34" i="243"/>
  <c r="A34" i="265" s="1"/>
  <c r="B34" i="265"/>
  <c r="H47" i="265"/>
  <c r="I47" i="265" s="1"/>
  <c r="D47" i="265"/>
  <c r="H38" i="265"/>
  <c r="I38" i="265" s="1"/>
  <c r="J37" i="265" s="1"/>
  <c r="D38" i="265"/>
  <c r="H42" i="265"/>
  <c r="D42" i="265"/>
  <c r="A33" i="244"/>
  <c r="E33" i="244" s="1"/>
  <c r="A48" i="264"/>
  <c r="A48" i="265"/>
  <c r="I37" i="265"/>
  <c r="J36" i="265" s="1"/>
  <c r="A36" i="264"/>
  <c r="M42" i="253"/>
  <c r="H42" i="253" s="1"/>
  <c r="A41" i="265"/>
  <c r="A39" i="264"/>
  <c r="A39" i="265"/>
  <c r="H45" i="265"/>
  <c r="D45" i="265"/>
  <c r="H22" i="265"/>
  <c r="I22" i="265" s="1"/>
  <c r="J21" i="265" s="1"/>
  <c r="D22" i="265"/>
  <c r="I7" i="265"/>
  <c r="J6" i="265" s="1"/>
  <c r="L3" i="265"/>
  <c r="K3" i="265"/>
  <c r="I43" i="265"/>
  <c r="H35" i="265"/>
  <c r="I35" i="265" s="1"/>
  <c r="D35" i="265"/>
  <c r="I23" i="265"/>
  <c r="J23" i="265"/>
  <c r="U189" i="243"/>
  <c r="U124" i="243"/>
  <c r="U117" i="243"/>
  <c r="U45" i="243"/>
  <c r="U95" i="243"/>
  <c r="U71" i="243"/>
  <c r="U72" i="243"/>
  <c r="U138" i="243"/>
  <c r="U122" i="243"/>
  <c r="X45" i="243"/>
  <c r="R45" i="243"/>
  <c r="A45" i="265" s="1"/>
  <c r="U165" i="243"/>
  <c r="U141" i="243"/>
  <c r="U73" i="243"/>
  <c r="B4" i="253"/>
  <c r="U187" i="243"/>
  <c r="V84" i="243"/>
  <c r="U34" i="243"/>
  <c r="U40" i="243"/>
  <c r="U22" i="243"/>
  <c r="U51" i="243"/>
  <c r="A47" i="264"/>
  <c r="U190" i="243"/>
  <c r="U198" i="243"/>
  <c r="U194" i="243"/>
  <c r="U176" i="243"/>
  <c r="U60" i="243"/>
  <c r="U108" i="243"/>
  <c r="U185" i="243"/>
  <c r="U161" i="243"/>
  <c r="U137" i="243"/>
  <c r="U113" i="243"/>
  <c r="U56" i="243"/>
  <c r="U91" i="243"/>
  <c r="U67" i="243"/>
  <c r="O47" i="253"/>
  <c r="N47" i="253"/>
  <c r="R47" i="253"/>
  <c r="Q47" i="253"/>
  <c r="P47" i="253"/>
  <c r="V182" i="243"/>
  <c r="V202" i="243"/>
  <c r="V195" i="243"/>
  <c r="V193" i="243"/>
  <c r="V72" i="243"/>
  <c r="V70" i="243"/>
  <c r="V67" i="243"/>
  <c r="V78" i="243"/>
  <c r="V124" i="243"/>
  <c r="V87" i="243"/>
  <c r="V153" i="243"/>
  <c r="V164" i="243"/>
  <c r="V30" i="243"/>
  <c r="V25" i="243"/>
  <c r="U76" i="243"/>
  <c r="U93" i="243"/>
  <c r="V73" i="243"/>
  <c r="U174" i="243"/>
  <c r="U182" i="243"/>
  <c r="U178" i="243"/>
  <c r="U168" i="243"/>
  <c r="U196" i="243"/>
  <c r="U100" i="243"/>
  <c r="U183" i="243"/>
  <c r="U159" i="243"/>
  <c r="U135" i="243"/>
  <c r="U111" i="243"/>
  <c r="P204" i="243"/>
  <c r="U89" i="243"/>
  <c r="U65" i="243"/>
  <c r="V33" i="243"/>
  <c r="B18" i="240"/>
  <c r="E20" i="251"/>
  <c r="V113" i="243"/>
  <c r="V180" i="243"/>
  <c r="V178" i="243"/>
  <c r="V171" i="243"/>
  <c r="V190" i="243"/>
  <c r="V199" i="243"/>
  <c r="V55" i="243"/>
  <c r="V66" i="243"/>
  <c r="V112" i="243"/>
  <c r="V75" i="243"/>
  <c r="V141" i="243"/>
  <c r="V152" i="243"/>
  <c r="V31" i="243"/>
  <c r="V18" i="243"/>
  <c r="U163" i="243"/>
  <c r="V79" i="243"/>
  <c r="V176" i="243"/>
  <c r="U158" i="243"/>
  <c r="U166" i="243"/>
  <c r="U162" i="243"/>
  <c r="U160" i="243"/>
  <c r="U188" i="243"/>
  <c r="U84" i="243"/>
  <c r="U181" i="243"/>
  <c r="U157" i="243"/>
  <c r="U133" i="243"/>
  <c r="U109" i="243"/>
  <c r="U98" i="243"/>
  <c r="U87" i="243"/>
  <c r="U63" i="243"/>
  <c r="V38" i="243"/>
  <c r="C46" i="240"/>
  <c r="D46" i="240"/>
  <c r="H46" i="240"/>
  <c r="L46" i="240"/>
  <c r="I46" i="240"/>
  <c r="J46" i="240"/>
  <c r="M46" i="240"/>
  <c r="E46" i="240"/>
  <c r="F46" i="240"/>
  <c r="G46" i="240"/>
  <c r="K46" i="240"/>
  <c r="Q206" i="243"/>
  <c r="L207" i="253" s="1"/>
  <c r="V181" i="243"/>
  <c r="V157" i="243"/>
  <c r="V155" i="243"/>
  <c r="V149" i="243"/>
  <c r="V168" i="243"/>
  <c r="V187" i="243"/>
  <c r="V198" i="243"/>
  <c r="V54" i="243"/>
  <c r="V100" i="243"/>
  <c r="V63" i="243"/>
  <c r="V129" i="243"/>
  <c r="V140" i="243"/>
  <c r="V52" i="243"/>
  <c r="U36" i="243"/>
  <c r="U106" i="243"/>
  <c r="U33" i="243"/>
  <c r="U32" i="243"/>
  <c r="U48" i="243"/>
  <c r="U28" i="243"/>
  <c r="U29" i="243"/>
  <c r="U142" i="243"/>
  <c r="U150" i="243"/>
  <c r="U146" i="243"/>
  <c r="U152" i="243"/>
  <c r="U180" i="243"/>
  <c r="U68" i="243"/>
  <c r="U179" i="243"/>
  <c r="U155" i="243"/>
  <c r="U131" i="243"/>
  <c r="U107" i="243"/>
  <c r="U90" i="243"/>
  <c r="U85" i="243"/>
  <c r="U61" i="243"/>
  <c r="Q204" i="243"/>
  <c r="V110" i="243"/>
  <c r="V133" i="243"/>
  <c r="V131" i="243"/>
  <c r="V125" i="243"/>
  <c r="V144" i="243"/>
  <c r="V175" i="243"/>
  <c r="V186" i="243"/>
  <c r="V77" i="243"/>
  <c r="V88" i="243"/>
  <c r="V62" i="243"/>
  <c r="V117" i="243"/>
  <c r="V128" i="243"/>
  <c r="V35" i="243"/>
  <c r="V50" i="243"/>
  <c r="V32" i="243"/>
  <c r="U78" i="243"/>
  <c r="V82" i="243"/>
  <c r="V99" i="243"/>
  <c r="U31" i="243"/>
  <c r="U46" i="243"/>
  <c r="U50" i="243"/>
  <c r="U41" i="243"/>
  <c r="U42" i="243"/>
  <c r="A52" i="264"/>
  <c r="U35" i="243"/>
  <c r="R35" i="253"/>
  <c r="U126" i="243"/>
  <c r="U134" i="243"/>
  <c r="U130" i="243"/>
  <c r="U144" i="243"/>
  <c r="U172" i="243"/>
  <c r="U201" i="243"/>
  <c r="U177" i="243"/>
  <c r="U153" i="243"/>
  <c r="U129" i="243"/>
  <c r="U105" i="243"/>
  <c r="U82" i="243"/>
  <c r="U83" i="243"/>
  <c r="U59" i="243"/>
  <c r="V39" i="243"/>
  <c r="V145" i="243"/>
  <c r="V169" i="243"/>
  <c r="V109" i="243"/>
  <c r="V107" i="243"/>
  <c r="V101" i="243"/>
  <c r="V120" i="243"/>
  <c r="V163" i="243"/>
  <c r="V174" i="243"/>
  <c r="V65" i="243"/>
  <c r="V76" i="243"/>
  <c r="V61" i="243"/>
  <c r="V105" i="243"/>
  <c r="V116" i="243"/>
  <c r="V34" i="243"/>
  <c r="U139" i="243"/>
  <c r="V90" i="243"/>
  <c r="U49" i="243"/>
  <c r="U38" i="243"/>
  <c r="U110" i="243"/>
  <c r="U118" i="243"/>
  <c r="U114" i="243"/>
  <c r="U136" i="243"/>
  <c r="U164" i="243"/>
  <c r="U199" i="243"/>
  <c r="U175" i="243"/>
  <c r="U151" i="243"/>
  <c r="U127" i="243"/>
  <c r="U103" i="243"/>
  <c r="U74" i="243"/>
  <c r="U81" i="243"/>
  <c r="U57" i="243"/>
  <c r="C45" i="240"/>
  <c r="H45" i="240"/>
  <c r="F45" i="240"/>
  <c r="L45" i="240"/>
  <c r="D45" i="240"/>
  <c r="G45" i="240"/>
  <c r="J45" i="240"/>
  <c r="K45" i="240"/>
  <c r="E45" i="240"/>
  <c r="M45" i="240"/>
  <c r="I45" i="240"/>
  <c r="V47" i="243"/>
  <c r="V142" i="243"/>
  <c r="V97" i="243"/>
  <c r="V85" i="243"/>
  <c r="V83" i="243"/>
  <c r="V74" i="243"/>
  <c r="V96" i="243"/>
  <c r="V151" i="243"/>
  <c r="V162" i="243"/>
  <c r="V53" i="243"/>
  <c r="V64" i="243"/>
  <c r="V60" i="243"/>
  <c r="V93" i="243"/>
  <c r="V104" i="243"/>
  <c r="V40" i="243"/>
  <c r="U115" i="243"/>
  <c r="V118" i="243"/>
  <c r="V49" i="243"/>
  <c r="U37" i="243"/>
  <c r="U86" i="243"/>
  <c r="U102" i="243"/>
  <c r="U94" i="243"/>
  <c r="U128" i="243"/>
  <c r="U156" i="243"/>
  <c r="U197" i="243"/>
  <c r="U173" i="243"/>
  <c r="U149" i="243"/>
  <c r="U125" i="243"/>
  <c r="U101" i="243"/>
  <c r="U66" i="243"/>
  <c r="U79" i="243"/>
  <c r="U55" i="243"/>
  <c r="V29" i="243"/>
  <c r="V41" i="243"/>
  <c r="V137" i="243"/>
  <c r="V166" i="243"/>
  <c r="V197" i="243"/>
  <c r="V194" i="243"/>
  <c r="V192" i="243"/>
  <c r="V71" i="243"/>
  <c r="V139" i="243"/>
  <c r="V150" i="243"/>
  <c r="V196" i="243"/>
  <c r="V159" i="243"/>
  <c r="V59" i="243"/>
  <c r="V81" i="243"/>
  <c r="V92" i="243"/>
  <c r="V45" i="243"/>
  <c r="V42" i="243"/>
  <c r="U116" i="243"/>
  <c r="U69" i="243"/>
  <c r="V86" i="243"/>
  <c r="V136" i="243"/>
  <c r="P35" i="253"/>
  <c r="Q35" i="253"/>
  <c r="C33" i="240"/>
  <c r="E33" i="240"/>
  <c r="H33" i="240"/>
  <c r="M33" i="240"/>
  <c r="K33" i="240"/>
  <c r="J33" i="240"/>
  <c r="D33" i="240"/>
  <c r="G33" i="240"/>
  <c r="F33" i="240"/>
  <c r="I33" i="240"/>
  <c r="L33" i="240"/>
  <c r="U27" i="243"/>
  <c r="U39" i="243"/>
  <c r="U54" i="243"/>
  <c r="U70" i="243"/>
  <c r="U62" i="243"/>
  <c r="U120" i="243"/>
  <c r="U148" i="243"/>
  <c r="U195" i="243"/>
  <c r="U171" i="243"/>
  <c r="U147" i="243"/>
  <c r="U123" i="243"/>
  <c r="U96" i="243"/>
  <c r="U58" i="243"/>
  <c r="U77" i="243"/>
  <c r="U53" i="243"/>
  <c r="V36" i="243"/>
  <c r="V134" i="243"/>
  <c r="V94" i="243"/>
  <c r="V179" i="243"/>
  <c r="V173" i="243"/>
  <c r="V170" i="243"/>
  <c r="V185" i="243"/>
  <c r="V127" i="243"/>
  <c r="V138" i="243"/>
  <c r="V184" i="243"/>
  <c r="V147" i="243"/>
  <c r="V58" i="243"/>
  <c r="V69" i="243"/>
  <c r="V80" i="243"/>
  <c r="V21" i="243"/>
  <c r="V44" i="243"/>
  <c r="U47" i="243"/>
  <c r="U23" i="243"/>
  <c r="U24" i="243"/>
  <c r="U186" i="243"/>
  <c r="U202" i="243"/>
  <c r="P206" i="243"/>
  <c r="K207" i="253" s="1"/>
  <c r="U112" i="243"/>
  <c r="U140" i="243"/>
  <c r="U193" i="243"/>
  <c r="U169" i="243"/>
  <c r="U145" i="243"/>
  <c r="U121" i="243"/>
  <c r="U88" i="243"/>
  <c r="U99" i="243"/>
  <c r="U75" i="243"/>
  <c r="X34" i="243"/>
  <c r="V191" i="243"/>
  <c r="V161" i="243"/>
  <c r="V156" i="243"/>
  <c r="V154" i="243"/>
  <c r="V146" i="243"/>
  <c r="V167" i="243"/>
  <c r="V115" i="243"/>
  <c r="V126" i="243"/>
  <c r="V172" i="243"/>
  <c r="V135" i="243"/>
  <c r="V201" i="243"/>
  <c r="V57" i="243"/>
  <c r="V68" i="243"/>
  <c r="V51" i="243"/>
  <c r="V28" i="243"/>
  <c r="V188" i="243"/>
  <c r="U43" i="243"/>
  <c r="U184" i="243"/>
  <c r="U64" i="243"/>
  <c r="V95" i="243"/>
  <c r="V165" i="243"/>
  <c r="U44" i="243"/>
  <c r="U52" i="243"/>
  <c r="U25" i="243"/>
  <c r="U154" i="243"/>
  <c r="U170" i="243"/>
  <c r="U200" i="243"/>
  <c r="U104" i="243"/>
  <c r="U132" i="243"/>
  <c r="U191" i="243"/>
  <c r="U167" i="243"/>
  <c r="U143" i="243"/>
  <c r="U119" i="243"/>
  <c r="U80" i="243"/>
  <c r="U97" i="243"/>
  <c r="V27" i="243"/>
  <c r="V43" i="243"/>
  <c r="V121" i="243"/>
  <c r="V89" i="243"/>
  <c r="V132" i="243"/>
  <c r="V130" i="243"/>
  <c r="V122" i="243"/>
  <c r="V143" i="243"/>
  <c r="V103" i="243"/>
  <c r="V114" i="243"/>
  <c r="V160" i="243"/>
  <c r="V123" i="243"/>
  <c r="V189" i="243"/>
  <c r="V200" i="243"/>
  <c r="V56" i="243"/>
  <c r="K21" i="240"/>
  <c r="K22" i="240" s="1"/>
  <c r="K23" i="240" s="1"/>
  <c r="K24" i="240" s="1"/>
  <c r="K25" i="240" s="1"/>
  <c r="K26" i="240" s="1"/>
  <c r="K27" i="240" s="1"/>
  <c r="K28" i="240" s="1"/>
  <c r="K29" i="240" s="1"/>
  <c r="K30" i="240" s="1"/>
  <c r="K31" i="240" s="1"/>
  <c r="K32" i="240" s="1"/>
  <c r="I4" i="253"/>
  <c r="H4" i="253"/>
  <c r="M53" i="253"/>
  <c r="H53" i="253" s="1"/>
  <c r="A39" i="244"/>
  <c r="E39" i="244" s="1"/>
  <c r="A37" i="244"/>
  <c r="E37" i="244" s="1"/>
  <c r="M40" i="253"/>
  <c r="H40" i="253" s="1"/>
  <c r="H44" i="253"/>
  <c r="I44" i="253"/>
  <c r="E43" i="244"/>
  <c r="D43" i="244"/>
  <c r="H34" i="253"/>
  <c r="I34" i="253"/>
  <c r="H37" i="253"/>
  <c r="I37" i="253"/>
  <c r="H43" i="253"/>
  <c r="I43" i="253"/>
  <c r="I42" i="253"/>
  <c r="H48" i="253"/>
  <c r="I48" i="253"/>
  <c r="H41" i="253"/>
  <c r="I41" i="253"/>
  <c r="E36" i="244"/>
  <c r="D36" i="244"/>
  <c r="I33" i="264"/>
  <c r="H41" i="264"/>
  <c r="I35" i="264"/>
  <c r="I31" i="264"/>
  <c r="I32" i="264"/>
  <c r="I36" i="264"/>
  <c r="I34" i="264"/>
  <c r="A40" i="264"/>
  <c r="A38" i="244"/>
  <c r="A40" i="244"/>
  <c r="A48" i="244"/>
  <c r="M49" i="253"/>
  <c r="M39" i="253"/>
  <c r="A41" i="244"/>
  <c r="A41" i="264"/>
  <c r="A50" i="264"/>
  <c r="M51" i="253"/>
  <c r="M5" i="253"/>
  <c r="A4" i="244"/>
  <c r="A4" i="264"/>
  <c r="A49" i="264"/>
  <c r="A49" i="244"/>
  <c r="M50" i="253"/>
  <c r="A35" i="264"/>
  <c r="A35" i="244"/>
  <c r="M36" i="253"/>
  <c r="R5" i="243"/>
  <c r="A51" i="264"/>
  <c r="A51" i="244"/>
  <c r="M52" i="253"/>
  <c r="M45" i="253"/>
  <c r="A44" i="264"/>
  <c r="A44" i="244"/>
  <c r="M35" i="253" l="1"/>
  <c r="H35" i="253" s="1"/>
  <c r="H5" i="251"/>
  <c r="A34" i="264"/>
  <c r="I38" i="253"/>
  <c r="A4" i="253"/>
  <c r="A3" i="243"/>
  <c r="K3" i="243" s="1"/>
  <c r="E4" i="253" s="1"/>
  <c r="A34" i="244"/>
  <c r="E34" i="244" s="1"/>
  <c r="D52" i="244"/>
  <c r="D50" i="244"/>
  <c r="D33" i="244"/>
  <c r="A46" i="264"/>
  <c r="R21" i="265"/>
  <c r="Q21" i="265"/>
  <c r="Q24" i="265"/>
  <c r="R24" i="265"/>
  <c r="R14" i="265"/>
  <c r="Q14" i="265"/>
  <c r="R9" i="265"/>
  <c r="Q9" i="265"/>
  <c r="R7" i="265"/>
  <c r="Q7" i="265"/>
  <c r="Q12" i="265"/>
  <c r="R12" i="265"/>
  <c r="R8" i="265"/>
  <c r="Q8" i="265"/>
  <c r="R25" i="265"/>
  <c r="Q25" i="265"/>
  <c r="R13" i="265"/>
  <c r="Q13" i="265"/>
  <c r="O32" i="265"/>
  <c r="P31" i="265" s="1"/>
  <c r="P32" i="265"/>
  <c r="R15" i="265"/>
  <c r="Q15" i="265"/>
  <c r="Q5" i="265"/>
  <c r="R5" i="265"/>
  <c r="R10" i="265"/>
  <c r="Q10" i="265"/>
  <c r="Q11" i="265"/>
  <c r="R11" i="265"/>
  <c r="D47" i="244"/>
  <c r="J35" i="265"/>
  <c r="K35" i="265" s="1"/>
  <c r="N27" i="265"/>
  <c r="E27" i="265"/>
  <c r="R4" i="265"/>
  <c r="Q4" i="265"/>
  <c r="O3" i="265"/>
  <c r="P3" i="265"/>
  <c r="O28" i="265"/>
  <c r="P28" i="265"/>
  <c r="Q6" i="265"/>
  <c r="R6" i="265"/>
  <c r="O30" i="265"/>
  <c r="P29" i="265" s="1"/>
  <c r="P30" i="265"/>
  <c r="Q23" i="265"/>
  <c r="R23" i="265"/>
  <c r="R22" i="265"/>
  <c r="Q22" i="265"/>
  <c r="L21" i="265"/>
  <c r="K21" i="265"/>
  <c r="L37" i="265"/>
  <c r="K37" i="265"/>
  <c r="L23" i="265"/>
  <c r="K23" i="265"/>
  <c r="D42" i="244"/>
  <c r="E42" i="244"/>
  <c r="I51" i="265"/>
  <c r="J50" i="265" s="1"/>
  <c r="J51" i="265"/>
  <c r="K18" i="265"/>
  <c r="L18" i="265"/>
  <c r="D34" i="244"/>
  <c r="J22" i="265"/>
  <c r="L29" i="265"/>
  <c r="K29" i="265"/>
  <c r="K52" i="265"/>
  <c r="L52" i="265"/>
  <c r="L15" i="265"/>
  <c r="K15" i="265"/>
  <c r="I45" i="265"/>
  <c r="J44" i="265" s="1"/>
  <c r="I42" i="265"/>
  <c r="J41" i="265" s="1"/>
  <c r="J42" i="265"/>
  <c r="K28" i="265"/>
  <c r="L28" i="265"/>
  <c r="K20" i="265"/>
  <c r="L20" i="265"/>
  <c r="K14" i="265"/>
  <c r="L14" i="265"/>
  <c r="H46" i="265"/>
  <c r="I46" i="265" s="1"/>
  <c r="J45" i="265" s="1"/>
  <c r="D46" i="265"/>
  <c r="L19" i="265"/>
  <c r="K19" i="265"/>
  <c r="L17" i="265"/>
  <c r="K17" i="265"/>
  <c r="L39" i="265"/>
  <c r="K39" i="265"/>
  <c r="K16" i="265"/>
  <c r="L16" i="265"/>
  <c r="J38" i="265"/>
  <c r="I48" i="265"/>
  <c r="J47" i="265" s="1"/>
  <c r="I49" i="265"/>
  <c r="J48" i="265" s="1"/>
  <c r="J49" i="265"/>
  <c r="K10" i="265"/>
  <c r="L10" i="265"/>
  <c r="L43" i="265"/>
  <c r="K43" i="265"/>
  <c r="H33" i="265"/>
  <c r="D33" i="265"/>
  <c r="H34" i="265"/>
  <c r="I34" i="265" s="1"/>
  <c r="D34" i="265"/>
  <c r="L5" i="265"/>
  <c r="K5" i="265"/>
  <c r="L31" i="265"/>
  <c r="K31" i="265"/>
  <c r="L27" i="265"/>
  <c r="K27" i="265"/>
  <c r="A5" i="244"/>
  <c r="A5" i="265"/>
  <c r="A46" i="244"/>
  <c r="D46" i="244" s="1"/>
  <c r="K4" i="265"/>
  <c r="L4" i="265"/>
  <c r="K30" i="265"/>
  <c r="L30" i="265"/>
  <c r="K26" i="265"/>
  <c r="L26" i="265"/>
  <c r="M47" i="253"/>
  <c r="H47" i="253" s="1"/>
  <c r="K36" i="265"/>
  <c r="L36" i="265"/>
  <c r="L13" i="265"/>
  <c r="K13" i="265"/>
  <c r="L25" i="265"/>
  <c r="K25" i="265"/>
  <c r="L11" i="265"/>
  <c r="K11" i="265"/>
  <c r="K6" i="265"/>
  <c r="L6" i="265"/>
  <c r="K12" i="265"/>
  <c r="L12" i="265"/>
  <c r="J40" i="265"/>
  <c r="K24" i="265"/>
  <c r="L24" i="265"/>
  <c r="I35" i="253"/>
  <c r="D39" i="244"/>
  <c r="A45" i="244"/>
  <c r="M46" i="253"/>
  <c r="A45" i="264"/>
  <c r="B19" i="240"/>
  <c r="E21" i="251"/>
  <c r="B20" i="240" s="1"/>
  <c r="G6" i="251"/>
  <c r="A5" i="253"/>
  <c r="A4" i="243"/>
  <c r="K4" i="243" s="1"/>
  <c r="E5" i="253" s="1"/>
  <c r="C25" i="240"/>
  <c r="C3" i="240"/>
  <c r="C9" i="240"/>
  <c r="C17" i="240"/>
  <c r="C24" i="240"/>
  <c r="C31" i="240"/>
  <c r="C10" i="240"/>
  <c r="C18" i="240"/>
  <c r="C16" i="240"/>
  <c r="C26" i="240"/>
  <c r="C23" i="240"/>
  <c r="C7" i="240"/>
  <c r="C11" i="240"/>
  <c r="C13" i="240"/>
  <c r="C32" i="240"/>
  <c r="C19" i="240"/>
  <c r="C4" i="240"/>
  <c r="C28" i="240"/>
  <c r="C29" i="240"/>
  <c r="C14" i="240"/>
  <c r="C20" i="240"/>
  <c r="C6" i="240"/>
  <c r="C12" i="240"/>
  <c r="C5" i="240"/>
  <c r="D37" i="244"/>
  <c r="Q208" i="243"/>
  <c r="L205" i="253"/>
  <c r="I53" i="253"/>
  <c r="H6" i="251"/>
  <c r="B5" i="253"/>
  <c r="B4" i="243"/>
  <c r="I40" i="253"/>
  <c r="H52" i="253"/>
  <c r="I52" i="253"/>
  <c r="E35" i="244"/>
  <c r="D35" i="244"/>
  <c r="H51" i="253"/>
  <c r="I51" i="253"/>
  <c r="H39" i="253"/>
  <c r="I39" i="253"/>
  <c r="E44" i="244"/>
  <c r="D44" i="244"/>
  <c r="E51" i="244"/>
  <c r="D51" i="244"/>
  <c r="H49" i="253"/>
  <c r="I49" i="253"/>
  <c r="D38" i="244"/>
  <c r="E38" i="244"/>
  <c r="H50" i="253"/>
  <c r="I50" i="253"/>
  <c r="D4" i="244"/>
  <c r="E48" i="244"/>
  <c r="D48" i="244"/>
  <c r="H45" i="253"/>
  <c r="I45" i="253"/>
  <c r="H36" i="253"/>
  <c r="I36" i="253"/>
  <c r="E49" i="244"/>
  <c r="D49" i="244"/>
  <c r="I5" i="253"/>
  <c r="H5" i="253"/>
  <c r="E41" i="244"/>
  <c r="D41" i="244"/>
  <c r="E40" i="244"/>
  <c r="D40" i="244"/>
  <c r="I39" i="264"/>
  <c r="I40" i="264" s="1"/>
  <c r="J36" i="264" s="1"/>
  <c r="M6" i="253"/>
  <c r="A5" i="264"/>
  <c r="R6" i="243"/>
  <c r="J46" i="265" l="1"/>
  <c r="E46" i="244"/>
  <c r="D5" i="244"/>
  <c r="L35" i="265"/>
  <c r="R32" i="265"/>
  <c r="Q32" i="265"/>
  <c r="O27" i="265"/>
  <c r="P26" i="265" s="1"/>
  <c r="P27" i="265"/>
  <c r="R31" i="265"/>
  <c r="Q31" i="265"/>
  <c r="Q30" i="265"/>
  <c r="R30" i="265"/>
  <c r="R3" i="265"/>
  <c r="Q3" i="265"/>
  <c r="Q29" i="265"/>
  <c r="R29" i="265"/>
  <c r="R28" i="265"/>
  <c r="Q28" i="265"/>
  <c r="I47" i="253"/>
  <c r="L48" i="265"/>
  <c r="K48" i="265"/>
  <c r="L51" i="265"/>
  <c r="K51" i="265"/>
  <c r="K47" i="265"/>
  <c r="L47" i="265"/>
  <c r="K50" i="265"/>
  <c r="L50" i="265"/>
  <c r="I33" i="265"/>
  <c r="J32" i="265" s="1"/>
  <c r="J33" i="265"/>
  <c r="J34" i="265"/>
  <c r="L45" i="265"/>
  <c r="K45" i="265"/>
  <c r="M7" i="253"/>
  <c r="A6" i="265"/>
  <c r="K44" i="265"/>
  <c r="L44" i="265"/>
  <c r="K38" i="265"/>
  <c r="L38" i="265"/>
  <c r="K40" i="265"/>
  <c r="L40" i="265"/>
  <c r="L42" i="265"/>
  <c r="K42" i="265"/>
  <c r="K22" i="265"/>
  <c r="L22" i="265"/>
  <c r="K46" i="265"/>
  <c r="L46" i="265"/>
  <c r="L49" i="265"/>
  <c r="K49" i="265"/>
  <c r="K41" i="265"/>
  <c r="L41" i="265"/>
  <c r="H46" i="253"/>
  <c r="I46" i="253"/>
  <c r="E45" i="244"/>
  <c r="D45" i="244"/>
  <c r="D5" i="240"/>
  <c r="E5" i="240"/>
  <c r="D6" i="240"/>
  <c r="E6" i="240"/>
  <c r="E7" i="240"/>
  <c r="D7" i="240"/>
  <c r="E3" i="240"/>
  <c r="D3" i="240"/>
  <c r="D17" i="240"/>
  <c r="E17" i="240"/>
  <c r="E20" i="240"/>
  <c r="D20" i="240"/>
  <c r="E23" i="240"/>
  <c r="D23" i="240"/>
  <c r="E25" i="240"/>
  <c r="D25" i="240"/>
  <c r="D13" i="240"/>
  <c r="E13" i="240"/>
  <c r="H7" i="251"/>
  <c r="B6" i="253"/>
  <c r="B5" i="243"/>
  <c r="D14" i="240"/>
  <c r="E14" i="240"/>
  <c r="D26" i="240"/>
  <c r="E26" i="240"/>
  <c r="D29" i="240"/>
  <c r="E29" i="240"/>
  <c r="E16" i="240"/>
  <c r="D16" i="240"/>
  <c r="D11" i="240"/>
  <c r="E11" i="240"/>
  <c r="E28" i="240"/>
  <c r="D28" i="240"/>
  <c r="D18" i="240"/>
  <c r="E18" i="240"/>
  <c r="G7" i="251"/>
  <c r="A6" i="253"/>
  <c r="A5" i="243"/>
  <c r="K5" i="243" s="1"/>
  <c r="E6" i="253" s="1"/>
  <c r="E12" i="240"/>
  <c r="D12" i="240"/>
  <c r="E4" i="240"/>
  <c r="D4" i="240"/>
  <c r="E10" i="240"/>
  <c r="D10" i="240"/>
  <c r="R7" i="243"/>
  <c r="A7" i="265" s="1"/>
  <c r="E19" i="240"/>
  <c r="D19" i="240"/>
  <c r="E31" i="240"/>
  <c r="D31" i="240"/>
  <c r="C21" i="240"/>
  <c r="C22" i="240"/>
  <c r="E32" i="240"/>
  <c r="D32" i="240"/>
  <c r="D24" i="240"/>
  <c r="E24" i="240"/>
  <c r="N2" i="240"/>
  <c r="L209" i="253"/>
  <c r="D3" i="244"/>
  <c r="C27" i="240"/>
  <c r="C30" i="240"/>
  <c r="D9" i="240"/>
  <c r="E9" i="240"/>
  <c r="C15" i="240"/>
  <c r="C8" i="240"/>
  <c r="H7" i="253"/>
  <c r="I7" i="253"/>
  <c r="H6" i="253"/>
  <c r="I6" i="253"/>
  <c r="J32" i="264"/>
  <c r="J35" i="264"/>
  <c r="J31" i="264"/>
  <c r="I42" i="264"/>
  <c r="J34" i="264"/>
  <c r="I41" i="264"/>
  <c r="J33" i="264"/>
  <c r="A6" i="264"/>
  <c r="A6" i="244"/>
  <c r="R27" i="265" l="1"/>
  <c r="Q27" i="265"/>
  <c r="Q26" i="265"/>
  <c r="R26" i="265"/>
  <c r="K34" i="265"/>
  <c r="L34" i="265"/>
  <c r="R8" i="243"/>
  <c r="A8" i="265" s="1"/>
  <c r="H8" i="265" s="1"/>
  <c r="A7" i="244"/>
  <c r="K32" i="265"/>
  <c r="L32" i="265"/>
  <c r="M8" i="253"/>
  <c r="I8" i="253" s="1"/>
  <c r="L33" i="265"/>
  <c r="K33" i="265"/>
  <c r="A7" i="264"/>
  <c r="F24" i="240"/>
  <c r="G24" i="240" s="1"/>
  <c r="J24" i="240" s="1"/>
  <c r="N24" i="240" s="1"/>
  <c r="F11" i="240"/>
  <c r="G11" i="240" s="1"/>
  <c r="M11" i="240" s="1"/>
  <c r="F9" i="240"/>
  <c r="G9" i="240" s="1"/>
  <c r="F5" i="240"/>
  <c r="G5" i="240" s="1"/>
  <c r="J5" i="240" s="1"/>
  <c r="N5" i="240" s="1"/>
  <c r="F18" i="240"/>
  <c r="G18" i="240" s="1"/>
  <c r="M18" i="240" s="1"/>
  <c r="F31" i="240"/>
  <c r="G31" i="240" s="1"/>
  <c r="M31" i="240" s="1"/>
  <c r="F14" i="240"/>
  <c r="G14" i="240" s="1"/>
  <c r="J14" i="240" s="1"/>
  <c r="N14" i="240" s="1"/>
  <c r="F6" i="240"/>
  <c r="G6" i="240" s="1"/>
  <c r="M6" i="240" s="1"/>
  <c r="F13" i="240"/>
  <c r="G13" i="240" s="1"/>
  <c r="M13" i="240" s="1"/>
  <c r="F32" i="240"/>
  <c r="G32" i="240" s="1"/>
  <c r="M32" i="240" s="1"/>
  <c r="F16" i="240"/>
  <c r="G16" i="240" s="1"/>
  <c r="M16" i="240" s="1"/>
  <c r="F17" i="240"/>
  <c r="G17" i="240" s="1"/>
  <c r="F10" i="240"/>
  <c r="G10" i="240" s="1"/>
  <c r="M10" i="240" s="1"/>
  <c r="F29" i="240"/>
  <c r="G29" i="240" s="1"/>
  <c r="J29" i="240" s="1"/>
  <c r="N29" i="240" s="1"/>
  <c r="D30" i="240"/>
  <c r="E30" i="240"/>
  <c r="F20" i="240"/>
  <c r="G20" i="240" s="1"/>
  <c r="F19" i="240"/>
  <c r="G19" i="240" s="1"/>
  <c r="N39" i="240"/>
  <c r="N38" i="240"/>
  <c r="N37" i="240"/>
  <c r="N40" i="240"/>
  <c r="N118" i="240"/>
  <c r="N57" i="240"/>
  <c r="N64" i="240"/>
  <c r="N104" i="240"/>
  <c r="N202" i="240"/>
  <c r="N163" i="240"/>
  <c r="N69" i="240"/>
  <c r="N132" i="240"/>
  <c r="N134" i="240"/>
  <c r="N133" i="240"/>
  <c r="N95" i="240"/>
  <c r="N93" i="240"/>
  <c r="N34" i="240"/>
  <c r="N165" i="240"/>
  <c r="N141" i="240"/>
  <c r="N179" i="240"/>
  <c r="N62" i="240"/>
  <c r="N119" i="240"/>
  <c r="N61" i="240"/>
  <c r="N72" i="240"/>
  <c r="N142" i="240"/>
  <c r="N58" i="240"/>
  <c r="N167" i="240"/>
  <c r="N85" i="240"/>
  <c r="N196" i="240"/>
  <c r="N84" i="240"/>
  <c r="N123" i="240"/>
  <c r="N195" i="240"/>
  <c r="N194" i="240"/>
  <c r="N173" i="240"/>
  <c r="N100" i="240"/>
  <c r="N78" i="240"/>
  <c r="N35" i="240"/>
  <c r="N108" i="240"/>
  <c r="N169" i="240"/>
  <c r="N47" i="240"/>
  <c r="N189" i="240"/>
  <c r="N56" i="240"/>
  <c r="N66" i="240"/>
  <c r="N149" i="240"/>
  <c r="N155" i="240"/>
  <c r="N144" i="240"/>
  <c r="N129" i="240"/>
  <c r="N48" i="240"/>
  <c r="N120" i="240"/>
  <c r="N65" i="240"/>
  <c r="N75" i="240"/>
  <c r="N156" i="240"/>
  <c r="N92" i="240"/>
  <c r="N70" i="240"/>
  <c r="N180" i="240"/>
  <c r="N201" i="240"/>
  <c r="N153" i="240"/>
  <c r="N91" i="240"/>
  <c r="N198" i="240"/>
  <c r="N99" i="240"/>
  <c r="N197" i="240"/>
  <c r="N44" i="240"/>
  <c r="N80" i="240"/>
  <c r="N147" i="240"/>
  <c r="N55" i="240"/>
  <c r="N121" i="240"/>
  <c r="N73" i="240"/>
  <c r="N76" i="240"/>
  <c r="N164" i="240"/>
  <c r="N157" i="240"/>
  <c r="N185" i="240"/>
  <c r="N117" i="240"/>
  <c r="N79" i="240"/>
  <c r="N181" i="240"/>
  <c r="N159" i="240"/>
  <c r="N145" i="240"/>
  <c r="N71" i="240"/>
  <c r="N50" i="240"/>
  <c r="N59" i="240"/>
  <c r="N170" i="240"/>
  <c r="N182" i="240"/>
  <c r="N77" i="240"/>
  <c r="N176" i="240"/>
  <c r="N184" i="240"/>
  <c r="N122" i="240"/>
  <c r="N81" i="240"/>
  <c r="N138" i="240"/>
  <c r="N68" i="240"/>
  <c r="N63" i="240"/>
  <c r="N125" i="240"/>
  <c r="N103" i="240"/>
  <c r="N82" i="240"/>
  <c r="N174" i="240"/>
  <c r="N171" i="240"/>
  <c r="N191" i="240"/>
  <c r="N190" i="240"/>
  <c r="N83" i="240"/>
  <c r="N130" i="240"/>
  <c r="N101" i="240"/>
  <c r="N154" i="240"/>
  <c r="N60" i="240"/>
  <c r="N51" i="240"/>
  <c r="N67" i="240"/>
  <c r="N126" i="240"/>
  <c r="N107" i="240"/>
  <c r="N90" i="240"/>
  <c r="N186" i="240"/>
  <c r="N175" i="240"/>
  <c r="N160" i="240"/>
  <c r="N162" i="240"/>
  <c r="N151" i="240"/>
  <c r="N74" i="240"/>
  <c r="N53" i="240"/>
  <c r="N42" i="240"/>
  <c r="N89" i="240"/>
  <c r="N139" i="240"/>
  <c r="N110" i="240"/>
  <c r="N98" i="240"/>
  <c r="N54" i="240"/>
  <c r="N187" i="240"/>
  <c r="N143" i="240"/>
  <c r="N146" i="240"/>
  <c r="N116" i="240"/>
  <c r="N113" i="240"/>
  <c r="N168" i="240"/>
  <c r="N87" i="240"/>
  <c r="N137" i="240"/>
  <c r="N49" i="240"/>
  <c r="N161" i="240"/>
  <c r="N105" i="240"/>
  <c r="N158" i="240"/>
  <c r="N127" i="240"/>
  <c r="N94" i="240"/>
  <c r="N43" i="240"/>
  <c r="N152" i="240"/>
  <c r="N183" i="240"/>
  <c r="N36" i="240"/>
  <c r="N97" i="240"/>
  <c r="N140" i="240"/>
  <c r="N111" i="240"/>
  <c r="N106" i="240"/>
  <c r="N88" i="240"/>
  <c r="N192" i="240"/>
  <c r="N136" i="240"/>
  <c r="N135" i="240"/>
  <c r="N96" i="240"/>
  <c r="N128" i="240"/>
  <c r="N124" i="240"/>
  <c r="N109" i="240"/>
  <c r="N52" i="240"/>
  <c r="N41" i="240"/>
  <c r="N112" i="240"/>
  <c r="N178" i="240"/>
  <c r="N193" i="240"/>
  <c r="N199" i="240"/>
  <c r="N177" i="240"/>
  <c r="N148" i="240"/>
  <c r="N172" i="240"/>
  <c r="N131" i="240"/>
  <c r="N150" i="240"/>
  <c r="N86" i="240"/>
  <c r="N200" i="240"/>
  <c r="N114" i="240"/>
  <c r="N166" i="240"/>
  <c r="N102" i="240"/>
  <c r="N33" i="240"/>
  <c r="N115" i="240"/>
  <c r="N188" i="240"/>
  <c r="N46" i="240"/>
  <c r="N45" i="240"/>
  <c r="F28" i="240"/>
  <c r="G28" i="240" s="1"/>
  <c r="G8" i="251"/>
  <c r="A6" i="243"/>
  <c r="K6" i="243" s="1"/>
  <c r="E7" i="253" s="1"/>
  <c r="A7" i="253"/>
  <c r="H8" i="251"/>
  <c r="B7" i="253"/>
  <c r="B6" i="243"/>
  <c r="F3" i="240"/>
  <c r="G3" i="240" s="1"/>
  <c r="F4" i="240"/>
  <c r="G4" i="240" s="1"/>
  <c r="F7" i="240"/>
  <c r="G7" i="240" s="1"/>
  <c r="E8" i="240"/>
  <c r="D8" i="240"/>
  <c r="D27" i="240"/>
  <c r="E27" i="240"/>
  <c r="D22" i="240"/>
  <c r="E22" i="240"/>
  <c r="F12" i="240"/>
  <c r="G12" i="240" s="1"/>
  <c r="F25" i="240"/>
  <c r="G25" i="240" s="1"/>
  <c r="E21" i="240"/>
  <c r="D21" i="240"/>
  <c r="E15" i="240"/>
  <c r="D15" i="240"/>
  <c r="M9" i="240"/>
  <c r="J9" i="240"/>
  <c r="N9" i="240" s="1"/>
  <c r="F26" i="240"/>
  <c r="G26" i="240" s="1"/>
  <c r="F23" i="240"/>
  <c r="G23" i="240" s="1"/>
  <c r="D6" i="244"/>
  <c r="D7" i="244"/>
  <c r="J39" i="264"/>
  <c r="J40" i="264" s="1"/>
  <c r="J41" i="264" s="1"/>
  <c r="A8" i="244"/>
  <c r="A8" i="264"/>
  <c r="R9" i="243"/>
  <c r="A9" i="265" s="1"/>
  <c r="H9" i="265" s="1"/>
  <c r="M9" i="253"/>
  <c r="M5" i="240" l="1"/>
  <c r="H8" i="253"/>
  <c r="J11" i="240"/>
  <c r="N11" i="240" s="1"/>
  <c r="I8" i="265"/>
  <c r="J7" i="265" s="1"/>
  <c r="M24" i="240"/>
  <c r="J18" i="240"/>
  <c r="N18" i="240" s="1"/>
  <c r="J31" i="240"/>
  <c r="N31" i="240" s="1"/>
  <c r="H6" i="240"/>
  <c r="J6" i="240"/>
  <c r="N6" i="240" s="1"/>
  <c r="C6" i="244" s="1"/>
  <c r="H5" i="240"/>
  <c r="L5" i="240" s="1"/>
  <c r="H18" i="240"/>
  <c r="L18" i="240" s="1"/>
  <c r="J13" i="240"/>
  <c r="N13" i="240" s="1"/>
  <c r="O13" i="240" s="1"/>
  <c r="H13" i="240"/>
  <c r="L13" i="240" s="1"/>
  <c r="J32" i="240"/>
  <c r="N32" i="240" s="1"/>
  <c r="O32" i="240" s="1"/>
  <c r="H32" i="240"/>
  <c r="L32" i="240" s="1"/>
  <c r="M14" i="240"/>
  <c r="H14" i="240"/>
  <c r="I14" i="240" s="1"/>
  <c r="J16" i="240"/>
  <c r="N16" i="240" s="1"/>
  <c r="O16" i="240" s="1"/>
  <c r="M17" i="240"/>
  <c r="H29" i="240"/>
  <c r="L29" i="240" s="1"/>
  <c r="M29" i="240"/>
  <c r="J17" i="240"/>
  <c r="N17" i="240" s="1"/>
  <c r="C17" i="244" s="1"/>
  <c r="H11" i="240"/>
  <c r="I11" i="240" s="1"/>
  <c r="F30" i="240"/>
  <c r="G30" i="240" s="1"/>
  <c r="H31" i="240" s="1"/>
  <c r="L31" i="240" s="1"/>
  <c r="H17" i="240"/>
  <c r="L17" i="240" s="1"/>
  <c r="F27" i="240"/>
  <c r="G27" i="240" s="1"/>
  <c r="H28" i="240" s="1"/>
  <c r="H10" i="240"/>
  <c r="L10" i="240" s="1"/>
  <c r="J10" i="240"/>
  <c r="N10" i="240" s="1"/>
  <c r="O10" i="240" s="1"/>
  <c r="F8" i="240"/>
  <c r="G8" i="240" s="1"/>
  <c r="H9" i="240" s="1"/>
  <c r="L9" i="240" s="1"/>
  <c r="O115" i="240"/>
  <c r="C115" i="244"/>
  <c r="O198" i="240"/>
  <c r="C198" i="244"/>
  <c r="O88" i="240"/>
  <c r="C88" i="244"/>
  <c r="O119" i="240"/>
  <c r="C119" i="244"/>
  <c r="O163" i="240"/>
  <c r="C163" i="244"/>
  <c r="O14" i="240"/>
  <c r="C14" i="244"/>
  <c r="O176" i="240"/>
  <c r="C176" i="244"/>
  <c r="O91" i="240"/>
  <c r="C91" i="244"/>
  <c r="O102" i="240"/>
  <c r="C102" i="244"/>
  <c r="O110" i="240"/>
  <c r="C110" i="244"/>
  <c r="O182" i="240"/>
  <c r="C182" i="244"/>
  <c r="O194" i="240"/>
  <c r="C194" i="244"/>
  <c r="J25" i="240"/>
  <c r="N25" i="240" s="1"/>
  <c r="M25" i="240"/>
  <c r="H25" i="240"/>
  <c r="O166" i="240"/>
  <c r="C166" i="244"/>
  <c r="O112" i="240"/>
  <c r="C112" i="244"/>
  <c r="O111" i="240"/>
  <c r="C111" i="244"/>
  <c r="C49" i="244"/>
  <c r="O49" i="240"/>
  <c r="O139" i="240"/>
  <c r="C139" i="244"/>
  <c r="O126" i="240"/>
  <c r="C126" i="244"/>
  <c r="O82" i="240"/>
  <c r="C82" i="244"/>
  <c r="O170" i="240"/>
  <c r="C170" i="244"/>
  <c r="O76" i="240"/>
  <c r="C76" i="244"/>
  <c r="O201" i="240"/>
  <c r="C201" i="244"/>
  <c r="O149" i="240"/>
  <c r="C149" i="244"/>
  <c r="O195" i="240"/>
  <c r="C195" i="244"/>
  <c r="O179" i="240"/>
  <c r="C179" i="244"/>
  <c r="O104" i="240"/>
  <c r="C104" i="244"/>
  <c r="O191" i="240"/>
  <c r="C191" i="244"/>
  <c r="O77" i="240"/>
  <c r="C77" i="244"/>
  <c r="O107" i="240"/>
  <c r="C107" i="244"/>
  <c r="O114" i="240"/>
  <c r="C114" i="244"/>
  <c r="O41" i="240"/>
  <c r="C41" i="244"/>
  <c r="O140" i="240"/>
  <c r="C140" i="244"/>
  <c r="O137" i="240"/>
  <c r="C137" i="244"/>
  <c r="O89" i="240"/>
  <c r="C89" i="244"/>
  <c r="O67" i="240"/>
  <c r="C67" i="244"/>
  <c r="O103" i="240"/>
  <c r="C103" i="244"/>
  <c r="O59" i="240"/>
  <c r="C59" i="244"/>
  <c r="O73" i="240"/>
  <c r="C73" i="244"/>
  <c r="O180" i="240"/>
  <c r="C180" i="244"/>
  <c r="O66" i="240"/>
  <c r="C66" i="244"/>
  <c r="O123" i="240"/>
  <c r="C123" i="244"/>
  <c r="O141" i="240"/>
  <c r="C141" i="244"/>
  <c r="O64" i="240"/>
  <c r="C64" i="244"/>
  <c r="O18" i="240"/>
  <c r="C18" i="244"/>
  <c r="J23" i="240"/>
  <c r="N23" i="240" s="1"/>
  <c r="M23" i="240"/>
  <c r="O54" i="240"/>
  <c r="C54" i="244"/>
  <c r="O98" i="240"/>
  <c r="C98" i="244"/>
  <c r="C9" i="244"/>
  <c r="O9" i="240"/>
  <c r="O161" i="240"/>
  <c r="C161" i="244"/>
  <c r="O153" i="240"/>
  <c r="C153" i="244"/>
  <c r="C24" i="244"/>
  <c r="O24" i="240"/>
  <c r="O200" i="240"/>
  <c r="C200" i="244"/>
  <c r="O52" i="240"/>
  <c r="C52" i="244"/>
  <c r="O97" i="240"/>
  <c r="C97" i="244"/>
  <c r="O87" i="240"/>
  <c r="C87" i="244"/>
  <c r="C42" i="244"/>
  <c r="O42" i="240"/>
  <c r="C51" i="244"/>
  <c r="O51" i="240"/>
  <c r="O125" i="240"/>
  <c r="C125" i="244"/>
  <c r="C50" i="244"/>
  <c r="O50" i="240"/>
  <c r="O121" i="240"/>
  <c r="C121" i="244"/>
  <c r="O70" i="240"/>
  <c r="C70" i="244"/>
  <c r="O56" i="240"/>
  <c r="C56" i="244"/>
  <c r="O84" i="240"/>
  <c r="C84" i="244"/>
  <c r="O165" i="240"/>
  <c r="C165" i="244"/>
  <c r="O57" i="240"/>
  <c r="C57" i="244"/>
  <c r="O100" i="240"/>
  <c r="C100" i="244"/>
  <c r="M26" i="240"/>
  <c r="H26" i="240"/>
  <c r="J26" i="240"/>
  <c r="N26" i="240" s="1"/>
  <c r="O90" i="240"/>
  <c r="C90" i="244"/>
  <c r="O178" i="240"/>
  <c r="C178" i="244"/>
  <c r="O62" i="240"/>
  <c r="C62" i="244"/>
  <c r="F15" i="240"/>
  <c r="G15" i="240" s="1"/>
  <c r="O29" i="240"/>
  <c r="C29" i="244"/>
  <c r="O86" i="240"/>
  <c r="C86" i="244"/>
  <c r="O109" i="240"/>
  <c r="C109" i="244"/>
  <c r="O36" i="240"/>
  <c r="C36" i="244"/>
  <c r="O168" i="240"/>
  <c r="C168" i="244"/>
  <c r="O53" i="240"/>
  <c r="C53" i="244"/>
  <c r="O60" i="240"/>
  <c r="C60" i="244"/>
  <c r="O63" i="240"/>
  <c r="C63" i="244"/>
  <c r="O71" i="240"/>
  <c r="C71" i="244"/>
  <c r="O55" i="240"/>
  <c r="C55" i="244"/>
  <c r="O92" i="240"/>
  <c r="C92" i="244"/>
  <c r="O189" i="240"/>
  <c r="C189" i="244"/>
  <c r="O196" i="240"/>
  <c r="C196" i="244"/>
  <c r="O34" i="240"/>
  <c r="C34" i="244"/>
  <c r="O118" i="240"/>
  <c r="C118" i="244"/>
  <c r="O158" i="240"/>
  <c r="C158" i="244"/>
  <c r="O69" i="240"/>
  <c r="C69" i="244"/>
  <c r="O193" i="240"/>
  <c r="C193" i="244"/>
  <c r="O157" i="240"/>
  <c r="C157" i="244"/>
  <c r="O202" i="240"/>
  <c r="C202" i="244"/>
  <c r="H24" i="240"/>
  <c r="G9" i="251"/>
  <c r="A7" i="243"/>
  <c r="K7" i="243" s="1"/>
  <c r="E8" i="253" s="1"/>
  <c r="A8" i="253"/>
  <c r="O150" i="240"/>
  <c r="C150" i="244"/>
  <c r="O124" i="240"/>
  <c r="C124" i="244"/>
  <c r="O183" i="240"/>
  <c r="C183" i="244"/>
  <c r="O113" i="240"/>
  <c r="C113" i="244"/>
  <c r="O74" i="240"/>
  <c r="C74" i="244"/>
  <c r="O154" i="240"/>
  <c r="C154" i="244"/>
  <c r="O68" i="240"/>
  <c r="C68" i="244"/>
  <c r="O145" i="240"/>
  <c r="C145" i="244"/>
  <c r="O147" i="240"/>
  <c r="C147" i="244"/>
  <c r="O156" i="240"/>
  <c r="C156" i="244"/>
  <c r="O47" i="240"/>
  <c r="C47" i="244"/>
  <c r="O85" i="240"/>
  <c r="C85" i="244"/>
  <c r="O93" i="240"/>
  <c r="C93" i="244"/>
  <c r="O40" i="240"/>
  <c r="C40" i="244"/>
  <c r="O199" i="240"/>
  <c r="C199" i="244"/>
  <c r="O61" i="240"/>
  <c r="C61" i="244"/>
  <c r="L6" i="240"/>
  <c r="I6" i="240"/>
  <c r="O173" i="240"/>
  <c r="C173" i="244"/>
  <c r="O155" i="240"/>
  <c r="C155" i="244"/>
  <c r="I29" i="240"/>
  <c r="M12" i="240"/>
  <c r="J12" i="240"/>
  <c r="N12" i="240" s="1"/>
  <c r="H12" i="240"/>
  <c r="H3" i="240"/>
  <c r="M3" i="240"/>
  <c r="J3" i="240"/>
  <c r="N3" i="240" s="1"/>
  <c r="F22" i="240"/>
  <c r="G22" i="240" s="1"/>
  <c r="H23" i="240" s="1"/>
  <c r="J28" i="240"/>
  <c r="N28" i="240" s="1"/>
  <c r="M28" i="240"/>
  <c r="O131" i="240"/>
  <c r="C131" i="244"/>
  <c r="O128" i="240"/>
  <c r="C128" i="244"/>
  <c r="O152" i="240"/>
  <c r="C152" i="244"/>
  <c r="O116" i="240"/>
  <c r="C116" i="244"/>
  <c r="O151" i="240"/>
  <c r="C151" i="244"/>
  <c r="O101" i="240"/>
  <c r="C101" i="244"/>
  <c r="O138" i="240"/>
  <c r="C138" i="244"/>
  <c r="O159" i="240"/>
  <c r="C159" i="244"/>
  <c r="O80" i="240"/>
  <c r="C80" i="244"/>
  <c r="O75" i="240"/>
  <c r="C75" i="244"/>
  <c r="O169" i="240"/>
  <c r="C169" i="244"/>
  <c r="O167" i="240"/>
  <c r="C167" i="244"/>
  <c r="O95" i="240"/>
  <c r="C95" i="244"/>
  <c r="O37" i="240"/>
  <c r="C37" i="244"/>
  <c r="J19" i="240"/>
  <c r="N19" i="240" s="1"/>
  <c r="H19" i="240"/>
  <c r="M19" i="240"/>
  <c r="J4" i="240"/>
  <c r="N4" i="240" s="1"/>
  <c r="M4" i="240"/>
  <c r="H4" i="240"/>
  <c r="O185" i="240"/>
  <c r="C185" i="244"/>
  <c r="O171" i="240"/>
  <c r="C171" i="244"/>
  <c r="O31" i="240"/>
  <c r="C31" i="244"/>
  <c r="O106" i="240"/>
  <c r="C106" i="244"/>
  <c r="O164" i="240"/>
  <c r="C164" i="244"/>
  <c r="O5" i="240"/>
  <c r="C5" i="244"/>
  <c r="O45" i="240"/>
  <c r="C45" i="244"/>
  <c r="O172" i="240"/>
  <c r="C172" i="244"/>
  <c r="O96" i="240"/>
  <c r="C96" i="244"/>
  <c r="C43" i="244"/>
  <c r="O43" i="240"/>
  <c r="O146" i="240"/>
  <c r="C146" i="244"/>
  <c r="O162" i="240"/>
  <c r="C162" i="244"/>
  <c r="O130" i="240"/>
  <c r="C130" i="244"/>
  <c r="O81" i="240"/>
  <c r="C81" i="244"/>
  <c r="O181" i="240"/>
  <c r="C181" i="244"/>
  <c r="C44" i="244"/>
  <c r="O44" i="240"/>
  <c r="O65" i="240"/>
  <c r="C65" i="244"/>
  <c r="O108" i="240"/>
  <c r="C108" i="244"/>
  <c r="O58" i="240"/>
  <c r="C58" i="244"/>
  <c r="O133" i="240"/>
  <c r="C133" i="244"/>
  <c r="O38" i="240"/>
  <c r="C38" i="244"/>
  <c r="J20" i="240"/>
  <c r="N20" i="240" s="1"/>
  <c r="H20" i="240"/>
  <c r="M20" i="240"/>
  <c r="O186" i="240"/>
  <c r="C186" i="244"/>
  <c r="O105" i="240"/>
  <c r="C105" i="244"/>
  <c r="H9" i="251"/>
  <c r="B7" i="243"/>
  <c r="B8" i="253"/>
  <c r="C46" i="244"/>
  <c r="O46" i="240"/>
  <c r="O148" i="240"/>
  <c r="C148" i="244"/>
  <c r="O135" i="240"/>
  <c r="C135" i="244"/>
  <c r="O94" i="240"/>
  <c r="C94" i="244"/>
  <c r="O143" i="240"/>
  <c r="C143" i="244"/>
  <c r="O160" i="240"/>
  <c r="C160" i="244"/>
  <c r="O83" i="240"/>
  <c r="C83" i="244"/>
  <c r="O122" i="240"/>
  <c r="C122" i="244"/>
  <c r="O79" i="240"/>
  <c r="C79" i="244"/>
  <c r="O197" i="240"/>
  <c r="C197" i="244"/>
  <c r="O120" i="240"/>
  <c r="C120" i="244"/>
  <c r="O35" i="240"/>
  <c r="C35" i="244"/>
  <c r="O142" i="240"/>
  <c r="C142" i="244"/>
  <c r="O134" i="240"/>
  <c r="C134" i="244"/>
  <c r="C39" i="244"/>
  <c r="O39" i="240"/>
  <c r="O192" i="240"/>
  <c r="C192" i="244"/>
  <c r="O129" i="240"/>
  <c r="C129" i="244"/>
  <c r="C33" i="244"/>
  <c r="O33" i="240"/>
  <c r="O144" i="240"/>
  <c r="C144" i="244"/>
  <c r="O174" i="240"/>
  <c r="C174" i="244"/>
  <c r="F21" i="240"/>
  <c r="G21" i="240" s="1"/>
  <c r="J7" i="240"/>
  <c r="N7" i="240" s="1"/>
  <c r="M7" i="240"/>
  <c r="H7" i="240"/>
  <c r="C11" i="244"/>
  <c r="O11" i="240"/>
  <c r="O188" i="240"/>
  <c r="C188" i="244"/>
  <c r="O177" i="240"/>
  <c r="C177" i="244"/>
  <c r="O136" i="240"/>
  <c r="C136" i="244"/>
  <c r="O127" i="240"/>
  <c r="C127" i="244"/>
  <c r="O187" i="240"/>
  <c r="C187" i="244"/>
  <c r="O175" i="240"/>
  <c r="C175" i="244"/>
  <c r="O190" i="240"/>
  <c r="C190" i="244"/>
  <c r="O184" i="240"/>
  <c r="C184" i="244"/>
  <c r="O117" i="240"/>
  <c r="C117" i="244"/>
  <c r="O99" i="240"/>
  <c r="C99" i="244"/>
  <c r="O48" i="240"/>
  <c r="C48" i="244"/>
  <c r="O78" i="240"/>
  <c r="C78" i="244"/>
  <c r="O72" i="240"/>
  <c r="C72" i="244"/>
  <c r="O132" i="240"/>
  <c r="C132" i="244"/>
  <c r="D8" i="244"/>
  <c r="H9" i="253"/>
  <c r="I9" i="253"/>
  <c r="K34" i="264"/>
  <c r="K35" i="264"/>
  <c r="K33" i="264"/>
  <c r="K31" i="264"/>
  <c r="K36" i="264"/>
  <c r="J42" i="264"/>
  <c r="K32" i="264"/>
  <c r="A9" i="244"/>
  <c r="R10" i="243"/>
  <c r="A10" i="265" s="1"/>
  <c r="M10" i="253"/>
  <c r="A9" i="264"/>
  <c r="L7" i="265" l="1"/>
  <c r="K7" i="265"/>
  <c r="I9" i="265"/>
  <c r="O6" i="240"/>
  <c r="I13" i="240"/>
  <c r="I5" i="240"/>
  <c r="I18" i="240"/>
  <c r="M27" i="240"/>
  <c r="I32" i="240"/>
  <c r="J27" i="240"/>
  <c r="N27" i="240" s="1"/>
  <c r="C27" i="244" s="1"/>
  <c r="H27" i="240"/>
  <c r="I27" i="240" s="1"/>
  <c r="C13" i="244"/>
  <c r="C16" i="244"/>
  <c r="L14" i="240"/>
  <c r="C32" i="244"/>
  <c r="M30" i="240"/>
  <c r="J30" i="240"/>
  <c r="N30" i="240" s="1"/>
  <c r="O30" i="240" s="1"/>
  <c r="H30" i="240"/>
  <c r="L30" i="240" s="1"/>
  <c r="I17" i="240"/>
  <c r="O17" i="240"/>
  <c r="L11" i="240"/>
  <c r="M8" i="240"/>
  <c r="J8" i="240"/>
  <c r="N8" i="240" s="1"/>
  <c r="C8" i="244" s="1"/>
  <c r="H8" i="240"/>
  <c r="I8" i="240" s="1"/>
  <c r="C10" i="244"/>
  <c r="I10" i="240"/>
  <c r="I31" i="240"/>
  <c r="I9" i="240"/>
  <c r="O23" i="240"/>
  <c r="C23" i="244"/>
  <c r="H10" i="251"/>
  <c r="B8" i="243"/>
  <c r="B9" i="253"/>
  <c r="I28" i="240"/>
  <c r="L28" i="240"/>
  <c r="L25" i="240"/>
  <c r="I25" i="240"/>
  <c r="L23" i="240"/>
  <c r="I23" i="240"/>
  <c r="I4" i="240"/>
  <c r="L4" i="240"/>
  <c r="C28" i="244"/>
  <c r="O28" i="240"/>
  <c r="O12" i="240"/>
  <c r="C12" i="244"/>
  <c r="M22" i="240"/>
  <c r="J22" i="240"/>
  <c r="N22" i="240" s="1"/>
  <c r="H22" i="240"/>
  <c r="O26" i="240"/>
  <c r="C26" i="244"/>
  <c r="C25" i="244"/>
  <c r="O25" i="240"/>
  <c r="M21" i="240"/>
  <c r="J21" i="240"/>
  <c r="N21" i="240" s="1"/>
  <c r="H21" i="240"/>
  <c r="G10" i="251"/>
  <c r="A9" i="253"/>
  <c r="A8" i="243"/>
  <c r="K8" i="243" s="1"/>
  <c r="E9" i="253" s="1"/>
  <c r="L26" i="240"/>
  <c r="I26" i="240"/>
  <c r="O4" i="240"/>
  <c r="C4" i="244"/>
  <c r="L20" i="240"/>
  <c r="I20" i="240"/>
  <c r="I19" i="240"/>
  <c r="L19" i="240"/>
  <c r="L3" i="240"/>
  <c r="I3" i="240"/>
  <c r="J15" i="240"/>
  <c r="N15" i="240" s="1"/>
  <c r="H15" i="240"/>
  <c r="M15" i="240"/>
  <c r="H16" i="240"/>
  <c r="O3" i="240"/>
  <c r="C3" i="244"/>
  <c r="I7" i="240"/>
  <c r="L7" i="240"/>
  <c r="C7" i="244"/>
  <c r="O7" i="240"/>
  <c r="C20" i="244"/>
  <c r="O20" i="240"/>
  <c r="O19" i="240"/>
  <c r="C19" i="244"/>
  <c r="L12" i="240"/>
  <c r="I12" i="240"/>
  <c r="I24" i="240"/>
  <c r="L24" i="240"/>
  <c r="H10" i="253"/>
  <c r="I10" i="253"/>
  <c r="D9" i="244"/>
  <c r="K39" i="264"/>
  <c r="K40" i="264" s="1"/>
  <c r="K41" i="264" s="1"/>
  <c r="R11" i="243"/>
  <c r="A11" i="265" s="1"/>
  <c r="A10" i="264"/>
  <c r="A10" i="244"/>
  <c r="M11" i="253"/>
  <c r="J9" i="265" l="1"/>
  <c r="J8" i="265" s="1"/>
  <c r="O27" i="240"/>
  <c r="L27" i="240"/>
  <c r="C30" i="244"/>
  <c r="L8" i="240"/>
  <c r="I30" i="240"/>
  <c r="O8" i="240"/>
  <c r="I16" i="240"/>
  <c r="L16" i="240"/>
  <c r="H11" i="251"/>
  <c r="B10" i="253"/>
  <c r="B9" i="243"/>
  <c r="I15" i="240"/>
  <c r="L15" i="240"/>
  <c r="L22" i="240"/>
  <c r="I22" i="240"/>
  <c r="C15" i="244"/>
  <c r="O15" i="240"/>
  <c r="C22" i="244"/>
  <c r="O22" i="240"/>
  <c r="O21" i="240"/>
  <c r="C21" i="244"/>
  <c r="G11" i="251"/>
  <c r="A9" i="243"/>
  <c r="K9" i="243" s="1"/>
  <c r="E10" i="253" s="1"/>
  <c r="A10" i="253"/>
  <c r="L21" i="240"/>
  <c r="I21" i="240"/>
  <c r="H11" i="253"/>
  <c r="I11" i="253"/>
  <c r="D10" i="244"/>
  <c r="L34" i="264"/>
  <c r="L36" i="264"/>
  <c r="L31" i="264"/>
  <c r="L32" i="264"/>
  <c r="L33" i="264"/>
  <c r="L35" i="264"/>
  <c r="K42" i="264"/>
  <c r="R12" i="243"/>
  <c r="A12" i="265" s="1"/>
  <c r="M12" i="253"/>
  <c r="A11" i="244"/>
  <c r="A11" i="264"/>
  <c r="K8" i="265" l="1"/>
  <c r="L8" i="265" s="1"/>
  <c r="D8" i="265" s="1"/>
  <c r="K9" i="265"/>
  <c r="G12" i="251"/>
  <c r="A10" i="243"/>
  <c r="K10" i="243" s="1"/>
  <c r="E11" i="253" s="1"/>
  <c r="A11" i="253"/>
  <c r="H12" i="251"/>
  <c r="B10" i="243"/>
  <c r="B11" i="253"/>
  <c r="D11" i="244"/>
  <c r="H12" i="253"/>
  <c r="I12" i="253"/>
  <c r="L39" i="264"/>
  <c r="L40" i="264" s="1"/>
  <c r="L41" i="264" s="1"/>
  <c r="A12" i="244"/>
  <c r="M13" i="253"/>
  <c r="R13" i="243"/>
  <c r="A13" i="265" s="1"/>
  <c r="A12" i="264"/>
  <c r="L9" i="265" l="1"/>
  <c r="D9" i="265" s="1"/>
  <c r="H13" i="251"/>
  <c r="B12" i="253"/>
  <c r="B11" i="243"/>
  <c r="G13" i="251"/>
  <c r="A12" i="253"/>
  <c r="A11" i="243"/>
  <c r="K11" i="243" s="1"/>
  <c r="E12" i="253" s="1"/>
  <c r="D12" i="244"/>
  <c r="H13" i="253"/>
  <c r="I13" i="253"/>
  <c r="M36" i="264"/>
  <c r="M34" i="264"/>
  <c r="M32" i="264"/>
  <c r="M33" i="264"/>
  <c r="M35" i="264"/>
  <c r="L42" i="264"/>
  <c r="M31" i="264"/>
  <c r="M14" i="253"/>
  <c r="A13" i="244"/>
  <c r="A13" i="264"/>
  <c r="R14" i="243"/>
  <c r="A14" i="265" s="1"/>
  <c r="G14" i="251" l="1"/>
  <c r="A12" i="243"/>
  <c r="K12" i="243" s="1"/>
  <c r="E13" i="253" s="1"/>
  <c r="A13" i="253"/>
  <c r="H14" i="251"/>
  <c r="B13" i="253"/>
  <c r="B12" i="243"/>
  <c r="H14" i="253"/>
  <c r="I14" i="253"/>
  <c r="D13" i="244"/>
  <c r="M39" i="264"/>
  <c r="M40" i="264" s="1"/>
  <c r="M41" i="264" s="1"/>
  <c r="A14" i="264"/>
  <c r="R15" i="243"/>
  <c r="A15" i="265" s="1"/>
  <c r="A14" i="244"/>
  <c r="M15" i="253"/>
  <c r="H15" i="251" l="1"/>
  <c r="B13" i="243"/>
  <c r="B14" i="253"/>
  <c r="G15" i="251"/>
  <c r="A13" i="243"/>
  <c r="K13" i="243" s="1"/>
  <c r="E14" i="253" s="1"/>
  <c r="A14" i="253"/>
  <c r="H15" i="253"/>
  <c r="I15" i="253"/>
  <c r="D14" i="244"/>
  <c r="N35" i="264"/>
  <c r="N36" i="264"/>
  <c r="N31" i="264"/>
  <c r="N32" i="264"/>
  <c r="N34" i="264"/>
  <c r="M42" i="264"/>
  <c r="N33" i="264"/>
  <c r="A15" i="264"/>
  <c r="A15" i="244"/>
  <c r="R16" i="243"/>
  <c r="A16" i="265" s="1"/>
  <c r="M16" i="253"/>
  <c r="G16" i="251" l="1"/>
  <c r="A14" i="243"/>
  <c r="K14" i="243" s="1"/>
  <c r="E15" i="253" s="1"/>
  <c r="A15" i="253"/>
  <c r="H16" i="251"/>
  <c r="B15" i="253"/>
  <c r="B14" i="243"/>
  <c r="H16" i="253"/>
  <c r="I16" i="253"/>
  <c r="D15" i="244"/>
  <c r="N39" i="264"/>
  <c r="N40" i="264" s="1"/>
  <c r="N41" i="264" s="1"/>
  <c r="R17" i="243"/>
  <c r="A17" i="265" s="1"/>
  <c r="N17" i="265" s="1"/>
  <c r="A16" i="244"/>
  <c r="M17" i="253"/>
  <c r="A16" i="264"/>
  <c r="O17" i="265" l="1"/>
  <c r="P16" i="265" s="1"/>
  <c r="H17" i="251"/>
  <c r="B16" i="253"/>
  <c r="B15" i="243"/>
  <c r="G17" i="251"/>
  <c r="A16" i="253"/>
  <c r="A15" i="243"/>
  <c r="K15" i="243" s="1"/>
  <c r="E16" i="253" s="1"/>
  <c r="H17" i="253"/>
  <c r="I17" i="253"/>
  <c r="D16" i="244"/>
  <c r="O36" i="264"/>
  <c r="O35" i="264"/>
  <c r="O34" i="264"/>
  <c r="O31" i="264"/>
  <c r="O33" i="264"/>
  <c r="N42" i="264"/>
  <c r="O32" i="264"/>
  <c r="M18" i="253"/>
  <c r="A17" i="264"/>
  <c r="R18" i="243"/>
  <c r="A18" i="265" s="1"/>
  <c r="N18" i="265" s="1"/>
  <c r="A17" i="244"/>
  <c r="O18" i="265" l="1"/>
  <c r="R16" i="265"/>
  <c r="Q16" i="265"/>
  <c r="G18" i="251"/>
  <c r="A16" i="243"/>
  <c r="K16" i="243" s="1"/>
  <c r="E17" i="253" s="1"/>
  <c r="A17" i="253"/>
  <c r="H18" i="251"/>
  <c r="B16" i="243"/>
  <c r="B17" i="253"/>
  <c r="D17" i="244"/>
  <c r="H18" i="253"/>
  <c r="I18" i="253"/>
  <c r="O39" i="264"/>
  <c r="O40" i="264" s="1"/>
  <c r="O41" i="264" s="1"/>
  <c r="M19" i="253"/>
  <c r="A18" i="244"/>
  <c r="R19" i="243"/>
  <c r="A19" i="265" s="1"/>
  <c r="N19" i="265" s="1"/>
  <c r="A18" i="264"/>
  <c r="O19" i="265" l="1"/>
  <c r="H19" i="251"/>
  <c r="B17" i="243"/>
  <c r="B18" i="253"/>
  <c r="G19" i="251"/>
  <c r="A18" i="253"/>
  <c r="A17" i="243"/>
  <c r="K17" i="243" s="1"/>
  <c r="E18" i="253" s="1"/>
  <c r="D18" i="244"/>
  <c r="H19" i="253"/>
  <c r="I19" i="253"/>
  <c r="P31" i="264"/>
  <c r="P35" i="264"/>
  <c r="P32" i="264"/>
  <c r="P33" i="264"/>
  <c r="P34" i="264"/>
  <c r="P36" i="264"/>
  <c r="O42" i="264"/>
  <c r="R20" i="243"/>
  <c r="A20" i="265" s="1"/>
  <c r="N20" i="265" s="1"/>
  <c r="M20" i="253"/>
  <c r="A19" i="244"/>
  <c r="A19" i="264"/>
  <c r="O20" i="265" l="1"/>
  <c r="G20" i="251"/>
  <c r="A18" i="243"/>
  <c r="K18" i="243" s="1"/>
  <c r="E19" i="253" s="1"/>
  <c r="A19" i="253"/>
  <c r="H20" i="251"/>
  <c r="B19" i="253"/>
  <c r="B18" i="243"/>
  <c r="D19" i="244"/>
  <c r="H20" i="253"/>
  <c r="I20" i="253"/>
  <c r="P39" i="264"/>
  <c r="P40" i="264" s="1"/>
  <c r="P41" i="264" s="1"/>
  <c r="M21" i="253"/>
  <c r="R21" i="243"/>
  <c r="A21" i="265" s="1"/>
  <c r="A20" i="244"/>
  <c r="A20" i="264"/>
  <c r="P20" i="265" l="1"/>
  <c r="P19" i="265" s="1"/>
  <c r="H21" i="251"/>
  <c r="B19" i="243"/>
  <c r="B20" i="253"/>
  <c r="G21" i="251"/>
  <c r="A20" i="253"/>
  <c r="A19" i="243"/>
  <c r="K19" i="243" s="1"/>
  <c r="E20" i="253" s="1"/>
  <c r="D20" i="244"/>
  <c r="H21" i="253"/>
  <c r="I21" i="253"/>
  <c r="Q31" i="264"/>
  <c r="Q34" i="264"/>
  <c r="Q36" i="264"/>
  <c r="Q33" i="264"/>
  <c r="Q32" i="264"/>
  <c r="P42" i="264"/>
  <c r="Q35" i="264"/>
  <c r="A21" i="244"/>
  <c r="R22" i="243"/>
  <c r="A22" i="265" s="1"/>
  <c r="M22" i="253"/>
  <c r="A21" i="264"/>
  <c r="Q19" i="265" l="1"/>
  <c r="P18" i="265"/>
  <c r="Q20" i="265"/>
  <c r="G22" i="251"/>
  <c r="A20" i="243"/>
  <c r="K20" i="243" s="1"/>
  <c r="E21" i="253" s="1"/>
  <c r="A21" i="253"/>
  <c r="H22" i="251"/>
  <c r="B21" i="253"/>
  <c r="B20" i="243"/>
  <c r="H22" i="253"/>
  <c r="I22" i="253"/>
  <c r="D21" i="244"/>
  <c r="Q39" i="264"/>
  <c r="Q40" i="264" s="1"/>
  <c r="Q42" i="264" s="1"/>
  <c r="A22" i="264"/>
  <c r="M23" i="253"/>
  <c r="R23" i="243"/>
  <c r="A23" i="265" s="1"/>
  <c r="A22" i="244"/>
  <c r="Q18" i="265" l="1"/>
  <c r="P17" i="265"/>
  <c r="Q17" i="265" s="1"/>
  <c r="R17" i="265" s="1"/>
  <c r="E17" i="265" s="1"/>
  <c r="H23" i="251"/>
  <c r="B21" i="243"/>
  <c r="B22" i="253"/>
  <c r="G23" i="251"/>
  <c r="A21" i="243"/>
  <c r="K21" i="243" s="1"/>
  <c r="E22" i="253" s="1"/>
  <c r="A22" i="253"/>
  <c r="D22" i="244"/>
  <c r="H23" i="253"/>
  <c r="I23" i="253"/>
  <c r="R33" i="264"/>
  <c r="R34" i="264"/>
  <c r="R36" i="264"/>
  <c r="Q41" i="264"/>
  <c r="R35" i="264"/>
  <c r="R32" i="264"/>
  <c r="R31" i="264"/>
  <c r="R24" i="243"/>
  <c r="A24" i="265" s="1"/>
  <c r="A23" i="244"/>
  <c r="M24" i="253"/>
  <c r="A23" i="264"/>
  <c r="R18" i="265" l="1"/>
  <c r="E18" i="265" s="1"/>
  <c r="G24" i="251"/>
  <c r="A23" i="253"/>
  <c r="A22" i="243"/>
  <c r="K22" i="243" s="1"/>
  <c r="E23" i="253" s="1"/>
  <c r="H24" i="251"/>
  <c r="B23" i="253"/>
  <c r="B22" i="243"/>
  <c r="H24" i="253"/>
  <c r="I24" i="253"/>
  <c r="D23" i="244"/>
  <c r="R39" i="264"/>
  <c r="R40" i="264" s="1"/>
  <c r="R41" i="264" s="1"/>
  <c r="R25" i="243"/>
  <c r="A25" i="265" s="1"/>
  <c r="M25" i="253"/>
  <c r="A24" i="264"/>
  <c r="A24" i="244"/>
  <c r="R19" i="265" l="1"/>
  <c r="R20" i="265" s="1"/>
  <c r="E20" i="265" s="1"/>
  <c r="H25" i="251"/>
  <c r="B24" i="253"/>
  <c r="B23" i="243"/>
  <c r="G25" i="251"/>
  <c r="A23" i="243"/>
  <c r="K23" i="243" s="1"/>
  <c r="E24" i="253" s="1"/>
  <c r="A24" i="253"/>
  <c r="H25" i="253"/>
  <c r="I25" i="253"/>
  <c r="D24" i="244"/>
  <c r="R42" i="264"/>
  <c r="A25" i="264"/>
  <c r="M26" i="253"/>
  <c r="A25" i="244"/>
  <c r="R26" i="243"/>
  <c r="A26" i="265" s="1"/>
  <c r="E19" i="265" l="1"/>
  <c r="G26" i="251"/>
  <c r="A25" i="253"/>
  <c r="A24" i="243"/>
  <c r="K24" i="243" s="1"/>
  <c r="E25" i="253" s="1"/>
  <c r="H26" i="251"/>
  <c r="B25" i="253"/>
  <c r="B24" i="243"/>
  <c r="D25" i="244"/>
  <c r="H26" i="253"/>
  <c r="I26" i="253"/>
  <c r="A26" i="244"/>
  <c r="M27" i="253"/>
  <c r="R27" i="243"/>
  <c r="A27" i="265" s="1"/>
  <c r="A26" i="264"/>
  <c r="H27" i="251" l="1"/>
  <c r="B25" i="243"/>
  <c r="B26" i="253"/>
  <c r="G27" i="251"/>
  <c r="A25" i="243"/>
  <c r="K25" i="243" s="1"/>
  <c r="E26" i="253" s="1"/>
  <c r="A26" i="253"/>
  <c r="H27" i="253"/>
  <c r="I27" i="253"/>
  <c r="D26" i="244"/>
  <c r="M28" i="253"/>
  <c r="R28" i="243"/>
  <c r="A28" i="265" s="1"/>
  <c r="A27" i="244"/>
  <c r="A27" i="264"/>
  <c r="G28" i="251" l="1"/>
  <c r="A27" i="253"/>
  <c r="A26" i="243"/>
  <c r="K26" i="243" s="1"/>
  <c r="E27" i="253" s="1"/>
  <c r="H28" i="251"/>
  <c r="B27" i="253"/>
  <c r="B26" i="243"/>
  <c r="H28" i="253"/>
  <c r="I28" i="253"/>
  <c r="D27" i="244"/>
  <c r="A28" i="244"/>
  <c r="A28" i="264"/>
  <c r="R29" i="243"/>
  <c r="A29" i="265" s="1"/>
  <c r="M29" i="253"/>
  <c r="H29" i="251" l="1"/>
  <c r="B28" i="253"/>
  <c r="B27" i="243"/>
  <c r="G29" i="251"/>
  <c r="A27" i="243"/>
  <c r="K27" i="243" s="1"/>
  <c r="E28" i="253" s="1"/>
  <c r="A28" i="253"/>
  <c r="D28" i="244"/>
  <c r="H29" i="253"/>
  <c r="I29" i="253"/>
  <c r="A29" i="244"/>
  <c r="R30" i="243"/>
  <c r="A30" i="265" s="1"/>
  <c r="A29" i="264"/>
  <c r="M30" i="253"/>
  <c r="G30" i="251" l="1"/>
  <c r="A28" i="243"/>
  <c r="K28" i="243" s="1"/>
  <c r="E29" i="253" s="1"/>
  <c r="A29" i="253"/>
  <c r="H30" i="251"/>
  <c r="B29" i="253"/>
  <c r="B28" i="243"/>
  <c r="H30" i="253"/>
  <c r="I30" i="253"/>
  <c r="D29" i="244"/>
  <c r="M31" i="253"/>
  <c r="R31" i="243"/>
  <c r="A31" i="265" s="1"/>
  <c r="A30" i="264"/>
  <c r="A30" i="244"/>
  <c r="H31" i="251" l="1"/>
  <c r="B30" i="253"/>
  <c r="B29" i="243"/>
  <c r="G31" i="251"/>
  <c r="A29" i="243"/>
  <c r="K29" i="243" s="1"/>
  <c r="E30" i="253" s="1"/>
  <c r="A30" i="253"/>
  <c r="D30" i="244"/>
  <c r="H31" i="253"/>
  <c r="I31" i="253"/>
  <c r="M32" i="253"/>
  <c r="R32" i="243"/>
  <c r="A32" i="265" s="1"/>
  <c r="A31" i="244"/>
  <c r="A31" i="264"/>
  <c r="G32" i="251" l="1"/>
  <c r="A30" i="243"/>
  <c r="K30" i="243" s="1"/>
  <c r="E31" i="253" s="1"/>
  <c r="A31" i="253"/>
  <c r="H32" i="251"/>
  <c r="B30" i="243"/>
  <c r="B31" i="253"/>
  <c r="D31" i="244"/>
  <c r="H32" i="253"/>
  <c r="I32" i="253"/>
  <c r="M33" i="253"/>
  <c r="A32" i="244"/>
  <c r="A32" i="264"/>
  <c r="H33" i="251" l="1"/>
  <c r="B31" i="243"/>
  <c r="B32" i="253"/>
  <c r="G33" i="251"/>
  <c r="A31" i="243"/>
  <c r="A32" i="253"/>
  <c r="D32" i="244"/>
  <c r="H33" i="253"/>
  <c r="I33" i="253"/>
  <c r="C31" i="243" l="1"/>
  <c r="J31" i="243"/>
  <c r="M31" i="243"/>
  <c r="G32" i="253" s="1"/>
  <c r="D31" i="243"/>
  <c r="I31" i="243"/>
  <c r="C32" i="253" s="1"/>
  <c r="F31" i="243"/>
  <c r="E31" i="243"/>
  <c r="K31" i="243"/>
  <c r="E32" i="253" s="1"/>
  <c r="H31" i="243"/>
  <c r="L31" i="243"/>
  <c r="F32" i="253" s="1"/>
  <c r="G31" i="243"/>
  <c r="G34" i="251"/>
  <c r="A33" i="253"/>
  <c r="A32" i="243"/>
  <c r="H34" i="251"/>
  <c r="B33" i="253"/>
  <c r="B32" i="243"/>
  <c r="H35" i="251" l="1"/>
  <c r="B34" i="253"/>
  <c r="B33" i="243"/>
  <c r="C32" i="243"/>
  <c r="K32" i="243"/>
  <c r="E33" i="253" s="1"/>
  <c r="I32" i="243"/>
  <c r="C33" i="253" s="1"/>
  <c r="D32" i="243"/>
  <c r="M32" i="243"/>
  <c r="G33" i="253" s="1"/>
  <c r="E32" i="243"/>
  <c r="L32" i="243"/>
  <c r="F33" i="253" s="1"/>
  <c r="J32" i="243"/>
  <c r="F32" i="243"/>
  <c r="G32" i="243"/>
  <c r="H32" i="243"/>
  <c r="D32" i="253"/>
  <c r="N31" i="243"/>
  <c r="O31" i="243" s="1"/>
  <c r="G35" i="251"/>
  <c r="A34" i="253"/>
  <c r="A33" i="243"/>
  <c r="C33" i="243" l="1"/>
  <c r="K33" i="243"/>
  <c r="E34" i="253" s="1"/>
  <c r="I33" i="243"/>
  <c r="C34" i="253" s="1"/>
  <c r="H33" i="243"/>
  <c r="G33" i="243"/>
  <c r="L33" i="243"/>
  <c r="F34" i="253" s="1"/>
  <c r="D33" i="243"/>
  <c r="J33" i="243"/>
  <c r="W33" i="243" s="1"/>
  <c r="S33" i="243" s="1"/>
  <c r="Y33" i="243" s="1"/>
  <c r="F33" i="265" s="1"/>
  <c r="M33" i="243"/>
  <c r="G34" i="253" s="1"/>
  <c r="E33" i="243"/>
  <c r="F33" i="243"/>
  <c r="G36" i="251"/>
  <c r="A35" i="253"/>
  <c r="A34" i="243"/>
  <c r="D33" i="253"/>
  <c r="N32" i="243"/>
  <c r="O32" i="243" s="1"/>
  <c r="H36" i="251"/>
  <c r="B35" i="253"/>
  <c r="B34" i="243"/>
  <c r="B33" i="264" l="1"/>
  <c r="D33" i="264" s="1"/>
  <c r="B33" i="244"/>
  <c r="T33" i="243"/>
  <c r="F33" i="244" s="1"/>
  <c r="H37" i="251"/>
  <c r="B35" i="243"/>
  <c r="B36" i="253"/>
  <c r="N33" i="243"/>
  <c r="O33" i="243" s="1"/>
  <c r="D34" i="253"/>
  <c r="G37" i="251"/>
  <c r="A35" i="243"/>
  <c r="A36" i="253"/>
  <c r="C34" i="243"/>
  <c r="J34" i="243"/>
  <c r="W34" i="243" s="1"/>
  <c r="S34" i="243" s="1"/>
  <c r="Y34" i="243" s="1"/>
  <c r="F34" i="265" s="1"/>
  <c r="F34" i="243"/>
  <c r="I34" i="243"/>
  <c r="C35" i="253" s="1"/>
  <c r="D34" i="243"/>
  <c r="M34" i="243"/>
  <c r="G35" i="253" s="1"/>
  <c r="G34" i="243"/>
  <c r="K34" i="243"/>
  <c r="E35" i="253" s="1"/>
  <c r="E34" i="243"/>
  <c r="H34" i="243"/>
  <c r="L34" i="243"/>
  <c r="F35" i="253" s="1"/>
  <c r="T34" i="243" l="1"/>
  <c r="F34" i="244" s="1"/>
  <c r="B34" i="244"/>
  <c r="B34" i="264"/>
  <c r="D34" i="264" s="1"/>
  <c r="G38" i="251"/>
  <c r="A36" i="243"/>
  <c r="A37" i="253"/>
  <c r="C35" i="243"/>
  <c r="M35" i="243"/>
  <c r="G36" i="253" s="1"/>
  <c r="F35" i="243"/>
  <c r="D35" i="243"/>
  <c r="G35" i="243"/>
  <c r="E35" i="243"/>
  <c r="L35" i="243"/>
  <c r="F36" i="253" s="1"/>
  <c r="H35" i="243"/>
  <c r="I35" i="243"/>
  <c r="C36" i="253" s="1"/>
  <c r="K35" i="243"/>
  <c r="E36" i="253" s="1"/>
  <c r="J35" i="243"/>
  <c r="W35" i="243" s="1"/>
  <c r="S35" i="243" s="1"/>
  <c r="Y35" i="243" s="1"/>
  <c r="F35" i="265" s="1"/>
  <c r="D35" i="253"/>
  <c r="N34" i="243"/>
  <c r="O34" i="243" s="1"/>
  <c r="H38" i="251"/>
  <c r="B36" i="243"/>
  <c r="B37" i="253"/>
  <c r="B35" i="244" l="1"/>
  <c r="T35" i="243"/>
  <c r="F35" i="244" s="1"/>
  <c r="B35" i="264"/>
  <c r="D35" i="264" s="1"/>
  <c r="N35" i="243"/>
  <c r="O35" i="243" s="1"/>
  <c r="D36" i="253"/>
  <c r="C36" i="243"/>
  <c r="M36" i="243"/>
  <c r="G37" i="253" s="1"/>
  <c r="L36" i="243"/>
  <c r="F37" i="253" s="1"/>
  <c r="H36" i="243"/>
  <c r="F36" i="243"/>
  <c r="D36" i="243"/>
  <c r="K36" i="243"/>
  <c r="E37" i="253" s="1"/>
  <c r="J36" i="243"/>
  <c r="W36" i="243" s="1"/>
  <c r="S36" i="243" s="1"/>
  <c r="Y36" i="243" s="1"/>
  <c r="F36" i="265" s="1"/>
  <c r="G36" i="243"/>
  <c r="I36" i="243"/>
  <c r="C37" i="253" s="1"/>
  <c r="E36" i="243"/>
  <c r="H39" i="251"/>
  <c r="B37" i="243"/>
  <c r="B38" i="253"/>
  <c r="G39" i="251"/>
  <c r="A38" i="253"/>
  <c r="A37" i="243"/>
  <c r="B36" i="264" l="1"/>
  <c r="D36" i="264" s="1"/>
  <c r="T36" i="243"/>
  <c r="F36" i="244" s="1"/>
  <c r="B36" i="244"/>
  <c r="H40" i="251"/>
  <c r="B39" i="253"/>
  <c r="B38" i="243"/>
  <c r="C37" i="243"/>
  <c r="L37" i="243"/>
  <c r="F38" i="253" s="1"/>
  <c r="H37" i="243"/>
  <c r="G37" i="243"/>
  <c r="I37" i="243"/>
  <c r="C38" i="253" s="1"/>
  <c r="M37" i="243"/>
  <c r="G38" i="253" s="1"/>
  <c r="F37" i="243"/>
  <c r="K37" i="243"/>
  <c r="E38" i="253" s="1"/>
  <c r="D37" i="243"/>
  <c r="E37" i="243"/>
  <c r="J37" i="243"/>
  <c r="W37" i="243" s="1"/>
  <c r="S37" i="243" s="1"/>
  <c r="B37" i="244" s="1"/>
  <c r="N36" i="243"/>
  <c r="O36" i="243" s="1"/>
  <c r="D37" i="253"/>
  <c r="G40" i="251"/>
  <c r="A39" i="253"/>
  <c r="A38" i="243"/>
  <c r="B37" i="264" l="1"/>
  <c r="D37" i="264" s="1"/>
  <c r="T37" i="243"/>
  <c r="F37" i="244" s="1"/>
  <c r="Y37" i="243"/>
  <c r="F37" i="265" s="1"/>
  <c r="G41" i="251"/>
  <c r="A39" i="243"/>
  <c r="A40" i="253"/>
  <c r="C38" i="243"/>
  <c r="D38" i="243"/>
  <c r="I38" i="243"/>
  <c r="C39" i="253" s="1"/>
  <c r="K38" i="243"/>
  <c r="E39" i="253" s="1"/>
  <c r="L38" i="243"/>
  <c r="F39" i="253" s="1"/>
  <c r="H38" i="243"/>
  <c r="J38" i="243"/>
  <c r="W38" i="243" s="1"/>
  <c r="S38" i="243" s="1"/>
  <c r="Y38" i="243" s="1"/>
  <c r="F38" i="265" s="1"/>
  <c r="E38" i="243"/>
  <c r="G38" i="243"/>
  <c r="F38" i="243"/>
  <c r="M38" i="243"/>
  <c r="G39" i="253" s="1"/>
  <c r="D38" i="253"/>
  <c r="N37" i="243"/>
  <c r="O37" i="243" s="1"/>
  <c r="H41" i="251"/>
  <c r="B39" i="243"/>
  <c r="B40" i="253"/>
  <c r="B38" i="264" l="1"/>
  <c r="D38" i="264" s="1"/>
  <c r="T38" i="243"/>
  <c r="F38" i="244" s="1"/>
  <c r="B38" i="244"/>
  <c r="H42" i="251"/>
  <c r="B40" i="243"/>
  <c r="B41" i="253"/>
  <c r="N38" i="243"/>
  <c r="O38" i="243" s="1"/>
  <c r="D39" i="253"/>
  <c r="C39" i="243"/>
  <c r="H39" i="243"/>
  <c r="E39" i="243"/>
  <c r="K39" i="243"/>
  <c r="E40" i="253" s="1"/>
  <c r="L39" i="243"/>
  <c r="F40" i="253" s="1"/>
  <c r="M39" i="243"/>
  <c r="G40" i="253" s="1"/>
  <c r="F39" i="243"/>
  <c r="D39" i="243"/>
  <c r="J39" i="243"/>
  <c r="W39" i="243" s="1"/>
  <c r="S39" i="243" s="1"/>
  <c r="Y39" i="243" s="1"/>
  <c r="F39" i="265" s="1"/>
  <c r="I39" i="243"/>
  <c r="C40" i="253" s="1"/>
  <c r="G39" i="243"/>
  <c r="G42" i="251"/>
  <c r="A41" i="253"/>
  <c r="A40" i="243"/>
  <c r="B39" i="264" l="1"/>
  <c r="D39" i="264" s="1"/>
  <c r="B39" i="244"/>
  <c r="T39" i="243"/>
  <c r="F39" i="244" s="1"/>
  <c r="G43" i="251"/>
  <c r="A42" i="253"/>
  <c r="A41" i="243"/>
  <c r="N39" i="243"/>
  <c r="O39" i="243" s="1"/>
  <c r="D40" i="253"/>
  <c r="C40" i="243"/>
  <c r="E40" i="243"/>
  <c r="D40" i="243"/>
  <c r="K40" i="243"/>
  <c r="E41" i="253" s="1"/>
  <c r="F40" i="243"/>
  <c r="H40" i="243"/>
  <c r="J40" i="243"/>
  <c r="W40" i="243" s="1"/>
  <c r="S40" i="243" s="1"/>
  <c r="Y40" i="243" s="1"/>
  <c r="F40" i="265" s="1"/>
  <c r="M40" i="243"/>
  <c r="G41" i="253" s="1"/>
  <c r="G40" i="243"/>
  <c r="L40" i="243"/>
  <c r="F41" i="253" s="1"/>
  <c r="I40" i="243"/>
  <c r="C41" i="253" s="1"/>
  <c r="H43" i="251"/>
  <c r="B41" i="243"/>
  <c r="B42" i="253"/>
  <c r="T40" i="243" l="1"/>
  <c r="F40" i="244" s="1"/>
  <c r="B40" i="244"/>
  <c r="B40" i="264"/>
  <c r="D40" i="264" s="1"/>
  <c r="C41" i="243"/>
  <c r="E41" i="243"/>
  <c r="M41" i="243"/>
  <c r="G42" i="253" s="1"/>
  <c r="L41" i="243"/>
  <c r="F42" i="253" s="1"/>
  <c r="F41" i="243"/>
  <c r="D41" i="243"/>
  <c r="G41" i="243"/>
  <c r="K41" i="243"/>
  <c r="E42" i="253" s="1"/>
  <c r="I41" i="243"/>
  <c r="C42" i="253" s="1"/>
  <c r="H41" i="243"/>
  <c r="J41" i="243"/>
  <c r="W41" i="243" s="1"/>
  <c r="S41" i="243" s="1"/>
  <c r="Y41" i="243" s="1"/>
  <c r="F41" i="265" s="1"/>
  <c r="H44" i="251"/>
  <c r="B42" i="243"/>
  <c r="B43" i="253"/>
  <c r="D41" i="253"/>
  <c r="N40" i="243"/>
  <c r="O40" i="243" s="1"/>
  <c r="G44" i="251"/>
  <c r="A42" i="243"/>
  <c r="A43" i="253"/>
  <c r="B41" i="244" l="1"/>
  <c r="B41" i="264"/>
  <c r="D41" i="264" s="1"/>
  <c r="T41" i="243"/>
  <c r="F41" i="244" s="1"/>
  <c r="G45" i="251"/>
  <c r="A43" i="243"/>
  <c r="A44" i="253"/>
  <c r="H45" i="251"/>
  <c r="B44" i="253"/>
  <c r="B43" i="243"/>
  <c r="C42" i="243"/>
  <c r="G42" i="243"/>
  <c r="D42" i="243"/>
  <c r="K42" i="243"/>
  <c r="E43" i="253" s="1"/>
  <c r="E42" i="243"/>
  <c r="I42" i="243"/>
  <c r="C43" i="253" s="1"/>
  <c r="M42" i="243"/>
  <c r="G43" i="253" s="1"/>
  <c r="J42" i="243"/>
  <c r="W42" i="243" s="1"/>
  <c r="S42" i="243" s="1"/>
  <c r="Y42" i="243" s="1"/>
  <c r="F42" i="265" s="1"/>
  <c r="F42" i="243"/>
  <c r="H42" i="243"/>
  <c r="L42" i="243"/>
  <c r="F43" i="253" s="1"/>
  <c r="N41" i="243"/>
  <c r="O41" i="243" s="1"/>
  <c r="D42" i="253"/>
  <c r="T42" i="243" l="1"/>
  <c r="F42" i="244" s="1"/>
  <c r="B42" i="244"/>
  <c r="B42" i="264"/>
  <c r="D42" i="264" s="1"/>
  <c r="H46" i="251"/>
  <c r="B45" i="253"/>
  <c r="B44" i="243"/>
  <c r="D43" i="253"/>
  <c r="N42" i="243"/>
  <c r="O42" i="243" s="1"/>
  <c r="C43" i="243"/>
  <c r="M43" i="243"/>
  <c r="G44" i="253" s="1"/>
  <c r="L43" i="243"/>
  <c r="F44" i="253" s="1"/>
  <c r="I43" i="243"/>
  <c r="C44" i="253" s="1"/>
  <c r="J43" i="243"/>
  <c r="W43" i="243" s="1"/>
  <c r="S43" i="243" s="1"/>
  <c r="T43" i="243" s="1"/>
  <c r="F43" i="244" s="1"/>
  <c r="E43" i="243"/>
  <c r="F43" i="243"/>
  <c r="K43" i="243"/>
  <c r="E44" i="253" s="1"/>
  <c r="H43" i="243"/>
  <c r="G43" i="243"/>
  <c r="D43" i="243"/>
  <c r="G46" i="251"/>
  <c r="A45" i="253"/>
  <c r="A44" i="243"/>
  <c r="Y43" i="243" l="1"/>
  <c r="F43" i="265" s="1"/>
  <c r="B43" i="244"/>
  <c r="B43" i="264"/>
  <c r="D43" i="264" s="1"/>
  <c r="D44" i="253"/>
  <c r="N43" i="243"/>
  <c r="O43" i="243" s="1"/>
  <c r="G47" i="251"/>
  <c r="A45" i="243"/>
  <c r="A46" i="253"/>
  <c r="C44" i="243"/>
  <c r="M44" i="243"/>
  <c r="G45" i="253" s="1"/>
  <c r="G44" i="243"/>
  <c r="H44" i="243"/>
  <c r="J44" i="243"/>
  <c r="W44" i="243" s="1"/>
  <c r="S44" i="243" s="1"/>
  <c r="Y44" i="243" s="1"/>
  <c r="F44" i="265" s="1"/>
  <c r="D44" i="243"/>
  <c r="I44" i="243"/>
  <c r="C45" i="253" s="1"/>
  <c r="K44" i="243"/>
  <c r="E45" i="253" s="1"/>
  <c r="E44" i="243"/>
  <c r="L44" i="243"/>
  <c r="F45" i="253" s="1"/>
  <c r="F44" i="243"/>
  <c r="H47" i="251"/>
  <c r="B46" i="253"/>
  <c r="B45" i="243"/>
  <c r="T44" i="243" l="1"/>
  <c r="F44" i="244" s="1"/>
  <c r="B44" i="264"/>
  <c r="D44" i="264" s="1"/>
  <c r="B44" i="244"/>
  <c r="N44" i="243"/>
  <c r="O44" i="243" s="1"/>
  <c r="D45" i="253"/>
  <c r="H48" i="251"/>
  <c r="B46" i="243"/>
  <c r="B47" i="253"/>
  <c r="C45" i="243"/>
  <c r="F45" i="243"/>
  <c r="G45" i="243"/>
  <c r="D45" i="243"/>
  <c r="J45" i="243"/>
  <c r="W45" i="243" s="1"/>
  <c r="S45" i="243" s="1"/>
  <c r="Y45" i="243" s="1"/>
  <c r="F45" i="265" s="1"/>
  <c r="E45" i="243"/>
  <c r="M45" i="243"/>
  <c r="G46" i="253" s="1"/>
  <c r="K45" i="243"/>
  <c r="E46" i="253" s="1"/>
  <c r="I45" i="243"/>
  <c r="C46" i="253" s="1"/>
  <c r="H45" i="243"/>
  <c r="L45" i="243"/>
  <c r="F46" i="253" s="1"/>
  <c r="G48" i="251"/>
  <c r="A46" i="243"/>
  <c r="A47" i="253"/>
  <c r="B45" i="244" l="1"/>
  <c r="B45" i="264"/>
  <c r="D45" i="264" s="1"/>
  <c r="T45" i="243"/>
  <c r="F45" i="244" s="1"/>
  <c r="D46" i="253"/>
  <c r="N45" i="243"/>
  <c r="O45" i="243" s="1"/>
  <c r="C46" i="243"/>
  <c r="G46" i="243"/>
  <c r="L46" i="243"/>
  <c r="F47" i="253" s="1"/>
  <c r="H46" i="243"/>
  <c r="D46" i="243"/>
  <c r="M46" i="243"/>
  <c r="G47" i="253" s="1"/>
  <c r="I46" i="243"/>
  <c r="C47" i="253" s="1"/>
  <c r="K46" i="243"/>
  <c r="E47" i="253" s="1"/>
  <c r="E46" i="243"/>
  <c r="F46" i="243"/>
  <c r="J46" i="243"/>
  <c r="W46" i="243" s="1"/>
  <c r="S46" i="243" s="1"/>
  <c r="T46" i="243" s="1"/>
  <c r="F46" i="244" s="1"/>
  <c r="G49" i="251"/>
  <c r="A48" i="253"/>
  <c r="A47" i="243"/>
  <c r="H49" i="251"/>
  <c r="B48" i="253"/>
  <c r="B47" i="243"/>
  <c r="Y46" i="243" l="1"/>
  <c r="F46" i="265" s="1"/>
  <c r="B46" i="264"/>
  <c r="D46" i="264" s="1"/>
  <c r="B46" i="244"/>
  <c r="H50" i="251"/>
  <c r="B48" i="243"/>
  <c r="B49" i="253"/>
  <c r="C47" i="243"/>
  <c r="F47" i="243"/>
  <c r="E47" i="243"/>
  <c r="G47" i="243"/>
  <c r="H47" i="243"/>
  <c r="K47" i="243"/>
  <c r="E48" i="253" s="1"/>
  <c r="M47" i="243"/>
  <c r="G48" i="253" s="1"/>
  <c r="D47" i="243"/>
  <c r="L47" i="243"/>
  <c r="F48" i="253" s="1"/>
  <c r="J47" i="243"/>
  <c r="W47" i="243" s="1"/>
  <c r="S47" i="243" s="1"/>
  <c r="B47" i="264" s="1"/>
  <c r="D47" i="264" s="1"/>
  <c r="I47" i="243"/>
  <c r="C48" i="253" s="1"/>
  <c r="G50" i="251"/>
  <c r="A48" i="243"/>
  <c r="A49" i="253"/>
  <c r="D47" i="253"/>
  <c r="N46" i="243"/>
  <c r="O46" i="243" s="1"/>
  <c r="Y47" i="243" l="1"/>
  <c r="F47" i="265" s="1"/>
  <c r="T47" i="243"/>
  <c r="F47" i="244" s="1"/>
  <c r="B47" i="244"/>
  <c r="C48" i="243"/>
  <c r="K48" i="243"/>
  <c r="E49" i="253" s="1"/>
  <c r="F48" i="243"/>
  <c r="J48" i="243"/>
  <c r="W48" i="243" s="1"/>
  <c r="S48" i="243" s="1"/>
  <c r="Y48" i="243" s="1"/>
  <c r="F48" i="265" s="1"/>
  <c r="M48" i="243"/>
  <c r="G49" i="253" s="1"/>
  <c r="L48" i="243"/>
  <c r="F49" i="253" s="1"/>
  <c r="I48" i="243"/>
  <c r="C49" i="253" s="1"/>
  <c r="D48" i="243"/>
  <c r="H48" i="243"/>
  <c r="E48" i="243"/>
  <c r="G48" i="243"/>
  <c r="G51" i="251"/>
  <c r="A49" i="243"/>
  <c r="A50" i="253"/>
  <c r="N47" i="243"/>
  <c r="O47" i="243" s="1"/>
  <c r="D48" i="253"/>
  <c r="H51" i="251"/>
  <c r="B50" i="253"/>
  <c r="B49" i="243"/>
  <c r="B48" i="264" l="1"/>
  <c r="D48" i="264" s="1"/>
  <c r="T48" i="243"/>
  <c r="F48" i="244" s="1"/>
  <c r="B48" i="244"/>
  <c r="D49" i="253"/>
  <c r="N48" i="243"/>
  <c r="O48" i="243" s="1"/>
  <c r="C49" i="243"/>
  <c r="E49" i="243"/>
  <c r="D49" i="243"/>
  <c r="K49" i="243"/>
  <c r="E50" i="253" s="1"/>
  <c r="J49" i="243"/>
  <c r="W49" i="243" s="1"/>
  <c r="S49" i="243" s="1"/>
  <c r="Y49" i="243" s="1"/>
  <c r="F49" i="265" s="1"/>
  <c r="L49" i="243"/>
  <c r="F50" i="253" s="1"/>
  <c r="G49" i="243"/>
  <c r="H49" i="243"/>
  <c r="I49" i="243"/>
  <c r="C50" i="253" s="1"/>
  <c r="F49" i="243"/>
  <c r="M49" i="243"/>
  <c r="G50" i="253" s="1"/>
  <c r="G52" i="251"/>
  <c r="A51" i="253"/>
  <c r="A50" i="243"/>
  <c r="H52" i="251"/>
  <c r="B51" i="253"/>
  <c r="B50" i="243"/>
  <c r="B49" i="264" l="1"/>
  <c r="D49" i="264" s="1"/>
  <c r="B49" i="244"/>
  <c r="T49" i="243"/>
  <c r="F49" i="244" s="1"/>
  <c r="H53" i="251"/>
  <c r="B52" i="253"/>
  <c r="B51" i="243"/>
  <c r="C50" i="243"/>
  <c r="K50" i="243"/>
  <c r="E51" i="253" s="1"/>
  <c r="F50" i="243"/>
  <c r="J50" i="243"/>
  <c r="W50" i="243" s="1"/>
  <c r="S50" i="243" s="1"/>
  <c r="B50" i="244" s="1"/>
  <c r="I50" i="243"/>
  <c r="C51" i="253" s="1"/>
  <c r="G50" i="243"/>
  <c r="L50" i="243"/>
  <c r="F51" i="253" s="1"/>
  <c r="E50" i="243"/>
  <c r="H50" i="243"/>
  <c r="D50" i="243"/>
  <c r="M50" i="243"/>
  <c r="G51" i="253" s="1"/>
  <c r="G53" i="251"/>
  <c r="A52" i="253"/>
  <c r="A51" i="243"/>
  <c r="D50" i="253"/>
  <c r="N49" i="243"/>
  <c r="O49" i="243" s="1"/>
  <c r="T50" i="243" l="1"/>
  <c r="F50" i="244" s="1"/>
  <c r="Y50" i="243"/>
  <c r="F50" i="265" s="1"/>
  <c r="B50" i="264"/>
  <c r="D50" i="264" s="1"/>
  <c r="N50" i="243"/>
  <c r="O50" i="243" s="1"/>
  <c r="D51" i="253"/>
  <c r="C51" i="243"/>
  <c r="K51" i="243"/>
  <c r="E52" i="253" s="1"/>
  <c r="F51" i="243"/>
  <c r="H51" i="243"/>
  <c r="I51" i="243"/>
  <c r="C52" i="253" s="1"/>
  <c r="M51" i="243"/>
  <c r="G52" i="253" s="1"/>
  <c r="J51" i="243"/>
  <c r="W51" i="243" s="1"/>
  <c r="S51" i="243" s="1"/>
  <c r="T51" i="243" s="1"/>
  <c r="F51" i="244" s="1"/>
  <c r="G51" i="243"/>
  <c r="E51" i="243"/>
  <c r="L51" i="243"/>
  <c r="F52" i="253" s="1"/>
  <c r="D51" i="243"/>
  <c r="G54" i="251"/>
  <c r="A53" i="253"/>
  <c r="A52" i="243"/>
  <c r="H54" i="251"/>
  <c r="B52" i="243"/>
  <c r="B53" i="253"/>
  <c r="B51" i="244" l="1"/>
  <c r="B51" i="264"/>
  <c r="D51" i="264" s="1"/>
  <c r="Y51" i="243"/>
  <c r="F51" i="265" s="1"/>
  <c r="A54" i="253"/>
  <c r="G55" i="251"/>
  <c r="A53" i="243"/>
  <c r="B54" i="253"/>
  <c r="B53" i="243"/>
  <c r="H55" i="251"/>
  <c r="C52" i="243"/>
  <c r="H52" i="243"/>
  <c r="F52" i="243"/>
  <c r="L52" i="243"/>
  <c r="F53" i="253" s="1"/>
  <c r="G52" i="243"/>
  <c r="J52" i="243"/>
  <c r="W52" i="243" s="1"/>
  <c r="S52" i="243" s="1"/>
  <c r="T52" i="243" s="1"/>
  <c r="F52" i="244" s="1"/>
  <c r="M52" i="243"/>
  <c r="G53" i="253" s="1"/>
  <c r="E52" i="243"/>
  <c r="D52" i="243"/>
  <c r="K52" i="243"/>
  <c r="E53" i="253" s="1"/>
  <c r="I52" i="243"/>
  <c r="C53" i="253" s="1"/>
  <c r="N51" i="243"/>
  <c r="O51" i="243" s="1"/>
  <c r="D52" i="253"/>
  <c r="Y52" i="243" l="1"/>
  <c r="F52" i="265" s="1"/>
  <c r="B52" i="264"/>
  <c r="D52" i="264" s="1"/>
  <c r="B52" i="244"/>
  <c r="B55" i="253"/>
  <c r="H56" i="251"/>
  <c r="B54" i="243"/>
  <c r="N52" i="243"/>
  <c r="O52" i="243" s="1"/>
  <c r="D53" i="253"/>
  <c r="D53" i="243"/>
  <c r="L53" i="243"/>
  <c r="F54" i="253" s="1"/>
  <c r="H53" i="243"/>
  <c r="E53" i="243"/>
  <c r="M53" i="243"/>
  <c r="G54" i="253" s="1"/>
  <c r="K53" i="243"/>
  <c r="E54" i="253" s="1"/>
  <c r="I53" i="243"/>
  <c r="C54" i="253" s="1"/>
  <c r="F53" i="243"/>
  <c r="J53" i="243"/>
  <c r="W53" i="243" s="1"/>
  <c r="S53" i="243" s="1"/>
  <c r="T53" i="243" s="1"/>
  <c r="F53" i="244" s="1"/>
  <c r="C53" i="243"/>
  <c r="G53" i="243"/>
  <c r="A55" i="253"/>
  <c r="G56" i="251"/>
  <c r="A54" i="243"/>
  <c r="B53" i="244" l="1"/>
  <c r="Y53" i="243"/>
  <c r="F53" i="265" s="1"/>
  <c r="B53" i="264"/>
  <c r="D53" i="264" s="1"/>
  <c r="I54" i="243"/>
  <c r="C55" i="253" s="1"/>
  <c r="E54" i="243"/>
  <c r="C54" i="243"/>
  <c r="F54" i="243"/>
  <c r="G54" i="243"/>
  <c r="J54" i="243"/>
  <c r="W54" i="243" s="1"/>
  <c r="S54" i="243" s="1"/>
  <c r="T54" i="243" s="1"/>
  <c r="F54" i="244" s="1"/>
  <c r="D54" i="243"/>
  <c r="H54" i="243"/>
  <c r="K54" i="243"/>
  <c r="E55" i="253" s="1"/>
  <c r="M54" i="243"/>
  <c r="G55" i="253" s="1"/>
  <c r="L54" i="243"/>
  <c r="F55" i="253" s="1"/>
  <c r="D54" i="253"/>
  <c r="N53" i="243"/>
  <c r="O53" i="243" s="1"/>
  <c r="A56" i="253"/>
  <c r="G57" i="251"/>
  <c r="A55" i="243"/>
  <c r="B56" i="253"/>
  <c r="H57" i="251"/>
  <c r="B55" i="243"/>
  <c r="Y54" i="243" l="1"/>
  <c r="F54" i="265" s="1"/>
  <c r="B54" i="264"/>
  <c r="D54" i="264" s="1"/>
  <c r="B54" i="244"/>
  <c r="B57" i="253"/>
  <c r="H58" i="251"/>
  <c r="B56" i="243"/>
  <c r="D55" i="253"/>
  <c r="N54" i="243"/>
  <c r="O54" i="243" s="1"/>
  <c r="K55" i="243"/>
  <c r="E56" i="253" s="1"/>
  <c r="G55" i="243"/>
  <c r="C55" i="243"/>
  <c r="D55" i="243"/>
  <c r="H55" i="243"/>
  <c r="L55" i="243"/>
  <c r="F56" i="253" s="1"/>
  <c r="E55" i="243"/>
  <c r="J55" i="243"/>
  <c r="W55" i="243" s="1"/>
  <c r="S55" i="243" s="1"/>
  <c r="B55" i="244" s="1"/>
  <c r="I55" i="243"/>
  <c r="C56" i="253" s="1"/>
  <c r="M55" i="243"/>
  <c r="G56" i="253" s="1"/>
  <c r="F55" i="243"/>
  <c r="A57" i="253"/>
  <c r="G58" i="251"/>
  <c r="A56" i="243"/>
  <c r="B55" i="264" l="1"/>
  <c r="D55" i="264" s="1"/>
  <c r="T55" i="243"/>
  <c r="F55" i="244" s="1"/>
  <c r="Y55" i="243"/>
  <c r="F55" i="265" s="1"/>
  <c r="A58" i="253"/>
  <c r="G59" i="251"/>
  <c r="A57" i="243"/>
  <c r="B58" i="253"/>
  <c r="H59" i="251"/>
  <c r="B57" i="243"/>
  <c r="H56" i="243"/>
  <c r="D56" i="243"/>
  <c r="L56" i="243"/>
  <c r="F57" i="253" s="1"/>
  <c r="I56" i="243"/>
  <c r="C57" i="253" s="1"/>
  <c r="M56" i="243"/>
  <c r="G57" i="253" s="1"/>
  <c r="E56" i="243"/>
  <c r="C56" i="243"/>
  <c r="F56" i="243"/>
  <c r="J56" i="243"/>
  <c r="W56" i="243" s="1"/>
  <c r="S56" i="243" s="1"/>
  <c r="B56" i="264" s="1"/>
  <c r="D56" i="264" s="1"/>
  <c r="G56" i="243"/>
  <c r="K56" i="243"/>
  <c r="E57" i="253" s="1"/>
  <c r="D56" i="253"/>
  <c r="N55" i="243"/>
  <c r="O55" i="243" s="1"/>
  <c r="T56" i="243" l="1"/>
  <c r="F56" i="244" s="1"/>
  <c r="B56" i="244"/>
  <c r="Y56" i="243"/>
  <c r="F56" i="265" s="1"/>
  <c r="B59" i="253"/>
  <c r="B58" i="243"/>
  <c r="H60" i="251"/>
  <c r="D57" i="253"/>
  <c r="N56" i="243"/>
  <c r="O56" i="243" s="1"/>
  <c r="C57" i="243"/>
  <c r="D57" i="243"/>
  <c r="K57" i="243"/>
  <c r="E58" i="253" s="1"/>
  <c r="H57" i="243"/>
  <c r="L57" i="243"/>
  <c r="F58" i="253" s="1"/>
  <c r="E57" i="243"/>
  <c r="I57" i="243"/>
  <c r="C58" i="253" s="1"/>
  <c r="M57" i="243"/>
  <c r="G58" i="253" s="1"/>
  <c r="F57" i="243"/>
  <c r="J57" i="243"/>
  <c r="W57" i="243" s="1"/>
  <c r="S57" i="243" s="1"/>
  <c r="B57" i="244" s="1"/>
  <c r="G57" i="243"/>
  <c r="A59" i="253"/>
  <c r="G60" i="251"/>
  <c r="A58" i="243"/>
  <c r="Y57" i="243" l="1"/>
  <c r="F57" i="265" s="1"/>
  <c r="T57" i="243"/>
  <c r="F57" i="244" s="1"/>
  <c r="B57" i="264"/>
  <c r="D57" i="264" s="1"/>
  <c r="H58" i="243"/>
  <c r="E58" i="243"/>
  <c r="M58" i="243"/>
  <c r="G59" i="253" s="1"/>
  <c r="I58" i="243"/>
  <c r="C59" i="253" s="1"/>
  <c r="C58" i="243"/>
  <c r="F58" i="243"/>
  <c r="D58" i="243"/>
  <c r="J58" i="243"/>
  <c r="W58" i="243" s="1"/>
  <c r="S58" i="243" s="1"/>
  <c r="B58" i="244" s="1"/>
  <c r="K58" i="243"/>
  <c r="E59" i="253" s="1"/>
  <c r="G58" i="243"/>
  <c r="L58" i="243"/>
  <c r="F59" i="253" s="1"/>
  <c r="A60" i="253"/>
  <c r="A59" i="243"/>
  <c r="G61" i="251"/>
  <c r="D58" i="253"/>
  <c r="N57" i="243"/>
  <c r="O57" i="243" s="1"/>
  <c r="B60" i="253"/>
  <c r="B59" i="243"/>
  <c r="H61" i="251"/>
  <c r="T58" i="243" l="1"/>
  <c r="F58" i="244" s="1"/>
  <c r="B58" i="264"/>
  <c r="D58" i="264" s="1"/>
  <c r="Y58" i="243"/>
  <c r="F58" i="265" s="1"/>
  <c r="D59" i="253"/>
  <c r="N58" i="243"/>
  <c r="O58" i="243" s="1"/>
  <c r="A61" i="253"/>
  <c r="G62" i="251"/>
  <c r="A60" i="243"/>
  <c r="B61" i="253"/>
  <c r="H62" i="251"/>
  <c r="B60" i="243"/>
  <c r="J59" i="243"/>
  <c r="W59" i="243" s="1"/>
  <c r="S59" i="243" s="1"/>
  <c r="Y59" i="243" s="1"/>
  <c r="F59" i="265" s="1"/>
  <c r="G59" i="243"/>
  <c r="F59" i="243"/>
  <c r="K59" i="243"/>
  <c r="E60" i="253" s="1"/>
  <c r="C59" i="243"/>
  <c r="D59" i="243"/>
  <c r="M59" i="243"/>
  <c r="G60" i="253" s="1"/>
  <c r="H59" i="243"/>
  <c r="I59" i="243"/>
  <c r="C60" i="253" s="1"/>
  <c r="L59" i="243"/>
  <c r="F60" i="253" s="1"/>
  <c r="E59" i="243"/>
  <c r="B59" i="264" l="1"/>
  <c r="D59" i="264" s="1"/>
  <c r="T59" i="243"/>
  <c r="F59" i="244" s="1"/>
  <c r="B59" i="244"/>
  <c r="E60" i="243"/>
  <c r="C60" i="243"/>
  <c r="F60" i="243"/>
  <c r="K60" i="243"/>
  <c r="E61" i="253" s="1"/>
  <c r="J60" i="243"/>
  <c r="W60" i="243" s="1"/>
  <c r="S60" i="243" s="1"/>
  <c r="Y60" i="243" s="1"/>
  <c r="F60" i="265" s="1"/>
  <c r="G60" i="243"/>
  <c r="I60" i="243"/>
  <c r="C61" i="253" s="1"/>
  <c r="H60" i="243"/>
  <c r="M60" i="243"/>
  <c r="G61" i="253" s="1"/>
  <c r="D60" i="243"/>
  <c r="L60" i="243"/>
  <c r="F61" i="253" s="1"/>
  <c r="A62" i="253"/>
  <c r="G63" i="251"/>
  <c r="A61" i="243"/>
  <c r="B62" i="253"/>
  <c r="H63" i="251"/>
  <c r="B61" i="243"/>
  <c r="D60" i="253"/>
  <c r="N59" i="243"/>
  <c r="O59" i="243" s="1"/>
  <c r="B60" i="264" l="1"/>
  <c r="D60" i="264" s="1"/>
  <c r="B60" i="244"/>
  <c r="T60" i="243"/>
  <c r="F60" i="244" s="1"/>
  <c r="D61" i="253"/>
  <c r="N60" i="243"/>
  <c r="O60" i="243" s="1"/>
  <c r="B63" i="253"/>
  <c r="B62" i="243"/>
  <c r="H64" i="251"/>
  <c r="L61" i="243"/>
  <c r="F62" i="253" s="1"/>
  <c r="E61" i="243"/>
  <c r="I61" i="243"/>
  <c r="C62" i="253" s="1"/>
  <c r="G61" i="243"/>
  <c r="M61" i="243"/>
  <c r="G62" i="253" s="1"/>
  <c r="F61" i="243"/>
  <c r="C61" i="243"/>
  <c r="J61" i="243"/>
  <c r="W61" i="243" s="1"/>
  <c r="S61" i="243" s="1"/>
  <c r="T61" i="243" s="1"/>
  <c r="F61" i="244" s="1"/>
  <c r="H61" i="243"/>
  <c r="K61" i="243"/>
  <c r="E62" i="253" s="1"/>
  <c r="D61" i="243"/>
  <c r="A63" i="253"/>
  <c r="G64" i="251"/>
  <c r="A62" i="243"/>
  <c r="B61" i="244" l="1"/>
  <c r="Y61" i="243"/>
  <c r="F61" i="265" s="1"/>
  <c r="B61" i="264"/>
  <c r="D61" i="264" s="1"/>
  <c r="A64" i="253"/>
  <c r="A63" i="243"/>
  <c r="G65" i="251"/>
  <c r="H62" i="243"/>
  <c r="E62" i="243"/>
  <c r="I62" i="243"/>
  <c r="C63" i="253" s="1"/>
  <c r="M62" i="243"/>
  <c r="G63" i="253" s="1"/>
  <c r="K62" i="243"/>
  <c r="E63" i="253" s="1"/>
  <c r="D62" i="243"/>
  <c r="C62" i="243"/>
  <c r="F62" i="243"/>
  <c r="J62" i="243"/>
  <c r="W62" i="243" s="1"/>
  <c r="S62" i="243" s="1"/>
  <c r="Y62" i="243" s="1"/>
  <c r="F62" i="265" s="1"/>
  <c r="G62" i="243"/>
  <c r="L62" i="243"/>
  <c r="F63" i="253" s="1"/>
  <c r="B64" i="253"/>
  <c r="H65" i="251"/>
  <c r="B63" i="243"/>
  <c r="D62" i="253"/>
  <c r="N61" i="243"/>
  <c r="O61" i="243" s="1"/>
  <c r="T62" i="243" l="1"/>
  <c r="F62" i="244" s="1"/>
  <c r="B62" i="264"/>
  <c r="D62" i="264" s="1"/>
  <c r="B62" i="244"/>
  <c r="B65" i="253"/>
  <c r="H66" i="251"/>
  <c r="B64" i="243"/>
  <c r="A65" i="253"/>
  <c r="G66" i="251"/>
  <c r="A64" i="243"/>
  <c r="D63" i="253"/>
  <c r="N62" i="243"/>
  <c r="O62" i="243" s="1"/>
  <c r="M63" i="243"/>
  <c r="G64" i="253" s="1"/>
  <c r="J63" i="243"/>
  <c r="W63" i="243" s="1"/>
  <c r="S63" i="243" s="1"/>
  <c r="B63" i="264" s="1"/>
  <c r="D63" i="264" s="1"/>
  <c r="C63" i="243"/>
  <c r="F63" i="243"/>
  <c r="K63" i="243"/>
  <c r="E64" i="253" s="1"/>
  <c r="G63" i="243"/>
  <c r="D63" i="243"/>
  <c r="H63" i="243"/>
  <c r="L63" i="243"/>
  <c r="F64" i="253" s="1"/>
  <c r="I63" i="243"/>
  <c r="C64" i="253" s="1"/>
  <c r="E63" i="243"/>
  <c r="T63" i="243" l="1"/>
  <c r="F63" i="244" s="1"/>
  <c r="B63" i="244"/>
  <c r="Y63" i="243"/>
  <c r="F63" i="265" s="1"/>
  <c r="I64" i="243"/>
  <c r="C65" i="253" s="1"/>
  <c r="H64" i="243"/>
  <c r="M64" i="243"/>
  <c r="G65" i="253" s="1"/>
  <c r="E64" i="243"/>
  <c r="D64" i="243"/>
  <c r="C64" i="243"/>
  <c r="F64" i="243"/>
  <c r="J64" i="243"/>
  <c r="W64" i="243" s="1"/>
  <c r="S64" i="243" s="1"/>
  <c r="Y64" i="243" s="1"/>
  <c r="F64" i="265" s="1"/>
  <c r="G64" i="243"/>
  <c r="K64" i="243"/>
  <c r="E65" i="253" s="1"/>
  <c r="L64" i="243"/>
  <c r="F65" i="253" s="1"/>
  <c r="A66" i="253"/>
  <c r="G67" i="251"/>
  <c r="A65" i="243"/>
  <c r="B66" i="253"/>
  <c r="H67" i="251"/>
  <c r="B65" i="243"/>
  <c r="D64" i="253"/>
  <c r="N63" i="243"/>
  <c r="O63" i="243" s="1"/>
  <c r="T64" i="243" l="1"/>
  <c r="F64" i="244" s="1"/>
  <c r="B64" i="244"/>
  <c r="B64" i="264"/>
  <c r="D64" i="264" s="1"/>
  <c r="D65" i="253"/>
  <c r="N64" i="243"/>
  <c r="O64" i="243" s="1"/>
  <c r="B67" i="253"/>
  <c r="H68" i="251"/>
  <c r="B66" i="243"/>
  <c r="K65" i="243"/>
  <c r="E66" i="253" s="1"/>
  <c r="F65" i="243"/>
  <c r="C65" i="243"/>
  <c r="D65" i="243"/>
  <c r="H65" i="243"/>
  <c r="E65" i="243"/>
  <c r="L65" i="243"/>
  <c r="F66" i="253" s="1"/>
  <c r="I65" i="243"/>
  <c r="C66" i="253" s="1"/>
  <c r="M65" i="243"/>
  <c r="G66" i="253" s="1"/>
  <c r="J65" i="243"/>
  <c r="W65" i="243" s="1"/>
  <c r="S65" i="243" s="1"/>
  <c r="Y65" i="243" s="1"/>
  <c r="F65" i="265" s="1"/>
  <c r="G65" i="243"/>
  <c r="A67" i="253"/>
  <c r="G68" i="251"/>
  <c r="A66" i="243"/>
  <c r="B65" i="244" l="1"/>
  <c r="T65" i="243"/>
  <c r="F65" i="244" s="1"/>
  <c r="B65" i="264"/>
  <c r="D65" i="264" s="1"/>
  <c r="B68" i="253"/>
  <c r="H69" i="251"/>
  <c r="B67" i="243"/>
  <c r="D66" i="253"/>
  <c r="N65" i="243"/>
  <c r="O65" i="243" s="1"/>
  <c r="A68" i="253"/>
  <c r="G69" i="251"/>
  <c r="A67" i="243"/>
  <c r="I66" i="243"/>
  <c r="C67" i="253" s="1"/>
  <c r="E66" i="243"/>
  <c r="C66" i="243"/>
  <c r="F66" i="243"/>
  <c r="J66" i="243"/>
  <c r="W66" i="243" s="1"/>
  <c r="S66" i="243" s="1"/>
  <c r="Y66" i="243" s="1"/>
  <c r="F66" i="265" s="1"/>
  <c r="G66" i="243"/>
  <c r="L66" i="243"/>
  <c r="F67" i="253" s="1"/>
  <c r="K66" i="243"/>
  <c r="E67" i="253" s="1"/>
  <c r="D66" i="243"/>
  <c r="M66" i="243"/>
  <c r="G67" i="253" s="1"/>
  <c r="H66" i="243"/>
  <c r="B66" i="244" l="1"/>
  <c r="B66" i="264"/>
  <c r="D66" i="264" s="1"/>
  <c r="T66" i="243"/>
  <c r="F66" i="244" s="1"/>
  <c r="A69" i="253"/>
  <c r="G70" i="251"/>
  <c r="A68" i="243"/>
  <c r="G67" i="243"/>
  <c r="C67" i="243"/>
  <c r="D67" i="243"/>
  <c r="H67" i="243"/>
  <c r="J67" i="243"/>
  <c r="W67" i="243" s="1"/>
  <c r="S67" i="243" s="1"/>
  <c r="B67" i="264" s="1"/>
  <c r="D67" i="264" s="1"/>
  <c r="F67" i="243"/>
  <c r="K67" i="243"/>
  <c r="E68" i="253" s="1"/>
  <c r="L67" i="243"/>
  <c r="F68" i="253" s="1"/>
  <c r="E67" i="243"/>
  <c r="I67" i="243"/>
  <c r="C68" i="253" s="1"/>
  <c r="M67" i="243"/>
  <c r="G68" i="253" s="1"/>
  <c r="D67" i="253"/>
  <c r="N66" i="243"/>
  <c r="O66" i="243" s="1"/>
  <c r="B69" i="253"/>
  <c r="H70" i="251"/>
  <c r="B68" i="243"/>
  <c r="T67" i="243" l="1"/>
  <c r="F67" i="244" s="1"/>
  <c r="B67" i="244"/>
  <c r="Y67" i="243"/>
  <c r="F67" i="265" s="1"/>
  <c r="D68" i="253"/>
  <c r="N67" i="243"/>
  <c r="O67" i="243" s="1"/>
  <c r="M68" i="243"/>
  <c r="G69" i="253" s="1"/>
  <c r="J68" i="243"/>
  <c r="W68" i="243" s="1"/>
  <c r="S68" i="243" s="1"/>
  <c r="Y68" i="243" s="1"/>
  <c r="F68" i="265" s="1"/>
  <c r="E68" i="243"/>
  <c r="C68" i="243"/>
  <c r="F68" i="243"/>
  <c r="D68" i="243"/>
  <c r="G68" i="243"/>
  <c r="K68" i="243"/>
  <c r="E69" i="253" s="1"/>
  <c r="H68" i="243"/>
  <c r="I68" i="243"/>
  <c r="C69" i="253" s="1"/>
  <c r="L68" i="243"/>
  <c r="F69" i="253" s="1"/>
  <c r="A70" i="253"/>
  <c r="A69" i="243"/>
  <c r="G71" i="251"/>
  <c r="B70" i="253"/>
  <c r="H71" i="251"/>
  <c r="B69" i="243"/>
  <c r="B68" i="244" l="1"/>
  <c r="B68" i="264"/>
  <c r="D68" i="264" s="1"/>
  <c r="T68" i="243"/>
  <c r="F68" i="244" s="1"/>
  <c r="A71" i="253"/>
  <c r="G72" i="251"/>
  <c r="A70" i="243"/>
  <c r="D69" i="253"/>
  <c r="N68" i="243"/>
  <c r="O68" i="243" s="1"/>
  <c r="B71" i="253"/>
  <c r="H72" i="251"/>
  <c r="B70" i="243"/>
  <c r="K69" i="243"/>
  <c r="E70" i="253" s="1"/>
  <c r="I69" i="243"/>
  <c r="C70" i="253" s="1"/>
  <c r="C69" i="243"/>
  <c r="D69" i="243"/>
  <c r="M69" i="243"/>
  <c r="G70" i="253" s="1"/>
  <c r="H69" i="243"/>
  <c r="E69" i="243"/>
  <c r="L69" i="243"/>
  <c r="F70" i="253" s="1"/>
  <c r="J69" i="243"/>
  <c r="W69" i="243" s="1"/>
  <c r="S69" i="243" s="1"/>
  <c r="T69" i="243" s="1"/>
  <c r="F69" i="244" s="1"/>
  <c r="F69" i="243"/>
  <c r="G69" i="243"/>
  <c r="B69" i="264" l="1"/>
  <c r="D69" i="264" s="1"/>
  <c r="B69" i="244"/>
  <c r="Y69" i="243"/>
  <c r="F69" i="265" s="1"/>
  <c r="B72" i="253"/>
  <c r="H73" i="251"/>
  <c r="B71" i="243"/>
  <c r="D70" i="253"/>
  <c r="N69" i="243"/>
  <c r="O69" i="243" s="1"/>
  <c r="I70" i="243"/>
  <c r="C71" i="253" s="1"/>
  <c r="H70" i="243"/>
  <c r="F70" i="243"/>
  <c r="D70" i="243"/>
  <c r="L70" i="243"/>
  <c r="F71" i="253" s="1"/>
  <c r="M70" i="243"/>
  <c r="G71" i="253" s="1"/>
  <c r="C70" i="243"/>
  <c r="G70" i="243"/>
  <c r="J70" i="243"/>
  <c r="W70" i="243" s="1"/>
  <c r="S70" i="243" s="1"/>
  <c r="Y70" i="243" s="1"/>
  <c r="F70" i="265" s="1"/>
  <c r="E70" i="243"/>
  <c r="K70" i="243"/>
  <c r="E71" i="253" s="1"/>
  <c r="A72" i="253"/>
  <c r="G73" i="251"/>
  <c r="A71" i="243"/>
  <c r="T70" i="243" l="1"/>
  <c r="F70" i="244" s="1"/>
  <c r="B70" i="264"/>
  <c r="D70" i="264" s="1"/>
  <c r="B70" i="244"/>
  <c r="A73" i="253"/>
  <c r="G74" i="251"/>
  <c r="A72" i="243"/>
  <c r="D71" i="253"/>
  <c r="N70" i="243"/>
  <c r="O70" i="243" s="1"/>
  <c r="B73" i="253"/>
  <c r="H74" i="251"/>
  <c r="B72" i="243"/>
  <c r="L71" i="243"/>
  <c r="F72" i="253" s="1"/>
  <c r="C71" i="243"/>
  <c r="D71" i="243"/>
  <c r="K71" i="243"/>
  <c r="E72" i="253" s="1"/>
  <c r="E71" i="243"/>
  <c r="I71" i="243"/>
  <c r="C72" i="253" s="1"/>
  <c r="M71" i="243"/>
  <c r="G72" i="253" s="1"/>
  <c r="H71" i="243"/>
  <c r="G71" i="243"/>
  <c r="F71" i="243"/>
  <c r="J71" i="243"/>
  <c r="W71" i="243" s="1"/>
  <c r="S71" i="243" s="1"/>
  <c r="Y71" i="243" s="1"/>
  <c r="F71" i="265" s="1"/>
  <c r="B71" i="244" l="1"/>
  <c r="T71" i="243"/>
  <c r="F71" i="244" s="1"/>
  <c r="B71" i="264"/>
  <c r="D71" i="264" s="1"/>
  <c r="B74" i="253"/>
  <c r="H75" i="251"/>
  <c r="B73" i="243"/>
  <c r="D72" i="253"/>
  <c r="N71" i="243"/>
  <c r="O71" i="243" s="1"/>
  <c r="H72" i="243"/>
  <c r="D72" i="243"/>
  <c r="C72" i="243"/>
  <c r="G72" i="243"/>
  <c r="L72" i="243"/>
  <c r="F73" i="253" s="1"/>
  <c r="K72" i="243"/>
  <c r="E73" i="253" s="1"/>
  <c r="I72" i="243"/>
  <c r="C73" i="253" s="1"/>
  <c r="M72" i="243"/>
  <c r="G73" i="253" s="1"/>
  <c r="E72" i="243"/>
  <c r="J72" i="243"/>
  <c r="W72" i="243" s="1"/>
  <c r="S72" i="243" s="1"/>
  <c r="B72" i="244" s="1"/>
  <c r="F72" i="243"/>
  <c r="A74" i="253"/>
  <c r="G75" i="251"/>
  <c r="A73" i="243"/>
  <c r="B72" i="264" l="1"/>
  <c r="D72" i="264" s="1"/>
  <c r="T72" i="243"/>
  <c r="F72" i="244" s="1"/>
  <c r="Y72" i="243"/>
  <c r="F72" i="265" s="1"/>
  <c r="D73" i="253"/>
  <c r="N72" i="243"/>
  <c r="O72" i="243" s="1"/>
  <c r="D73" i="243"/>
  <c r="J73" i="243"/>
  <c r="W73" i="243" s="1"/>
  <c r="S73" i="243" s="1"/>
  <c r="Y73" i="243" s="1"/>
  <c r="F73" i="265" s="1"/>
  <c r="F73" i="243"/>
  <c r="C73" i="243"/>
  <c r="E73" i="243"/>
  <c r="I73" i="243"/>
  <c r="C74" i="253" s="1"/>
  <c r="M73" i="243"/>
  <c r="G74" i="253" s="1"/>
  <c r="G73" i="243"/>
  <c r="L73" i="243"/>
  <c r="F74" i="253" s="1"/>
  <c r="K73" i="243"/>
  <c r="E74" i="253" s="1"/>
  <c r="H73" i="243"/>
  <c r="B75" i="253"/>
  <c r="H76" i="251"/>
  <c r="B74" i="243"/>
  <c r="A75" i="253"/>
  <c r="G76" i="251"/>
  <c r="A74" i="243"/>
  <c r="T73" i="243" l="1"/>
  <c r="F73" i="244" s="1"/>
  <c r="B73" i="264"/>
  <c r="D73" i="264" s="1"/>
  <c r="B73" i="244"/>
  <c r="D74" i="243"/>
  <c r="F74" i="243"/>
  <c r="C74" i="243"/>
  <c r="G74" i="243"/>
  <c r="K74" i="243"/>
  <c r="E75" i="253" s="1"/>
  <c r="E74" i="243"/>
  <c r="H74" i="243"/>
  <c r="M74" i="243"/>
  <c r="G75" i="253" s="1"/>
  <c r="J74" i="243"/>
  <c r="W74" i="243" s="1"/>
  <c r="S74" i="243" s="1"/>
  <c r="B74" i="264" s="1"/>
  <c r="D74" i="264" s="1"/>
  <c r="I74" i="243"/>
  <c r="C75" i="253" s="1"/>
  <c r="L74" i="243"/>
  <c r="F75" i="253" s="1"/>
  <c r="D74" i="253"/>
  <c r="N73" i="243"/>
  <c r="O73" i="243" s="1"/>
  <c r="A76" i="253"/>
  <c r="G77" i="251"/>
  <c r="A75" i="243"/>
  <c r="B76" i="253"/>
  <c r="B75" i="243"/>
  <c r="H77" i="251"/>
  <c r="T74" i="243" l="1"/>
  <c r="F74" i="244" s="1"/>
  <c r="Y74" i="243"/>
  <c r="F74" i="265" s="1"/>
  <c r="B74" i="244"/>
  <c r="D75" i="253"/>
  <c r="N74" i="243"/>
  <c r="O74" i="243" s="1"/>
  <c r="A77" i="253"/>
  <c r="A76" i="243"/>
  <c r="G78" i="251"/>
  <c r="B77" i="253"/>
  <c r="H78" i="251"/>
  <c r="B76" i="243"/>
  <c r="D75" i="243"/>
  <c r="H75" i="243"/>
  <c r="C75" i="243"/>
  <c r="E75" i="243"/>
  <c r="F75" i="243"/>
  <c r="L75" i="243"/>
  <c r="F76" i="253" s="1"/>
  <c r="J75" i="243"/>
  <c r="W75" i="243" s="1"/>
  <c r="S75" i="243" s="1"/>
  <c r="Y75" i="243" s="1"/>
  <c r="F75" i="265" s="1"/>
  <c r="I75" i="243"/>
  <c r="C76" i="253" s="1"/>
  <c r="M75" i="243"/>
  <c r="G76" i="253" s="1"/>
  <c r="K75" i="243"/>
  <c r="E76" i="253" s="1"/>
  <c r="G75" i="243"/>
  <c r="T75" i="243" l="1"/>
  <c r="F75" i="244" s="1"/>
  <c r="B75" i="244"/>
  <c r="B75" i="264"/>
  <c r="D75" i="264" s="1"/>
  <c r="B78" i="253"/>
  <c r="H79" i="251"/>
  <c r="B77" i="243"/>
  <c r="A78" i="253"/>
  <c r="G79" i="251"/>
  <c r="A77" i="243"/>
  <c r="H76" i="243"/>
  <c r="G76" i="243"/>
  <c r="C76" i="243"/>
  <c r="K76" i="243"/>
  <c r="E77" i="253" s="1"/>
  <c r="D76" i="243"/>
  <c r="J76" i="243"/>
  <c r="W76" i="243" s="1"/>
  <c r="S76" i="243" s="1"/>
  <c r="Y76" i="243" s="1"/>
  <c r="F76" i="265" s="1"/>
  <c r="I76" i="243"/>
  <c r="C77" i="253" s="1"/>
  <c r="L76" i="243"/>
  <c r="F77" i="253" s="1"/>
  <c r="F76" i="243"/>
  <c r="E76" i="243"/>
  <c r="M76" i="243"/>
  <c r="G77" i="253" s="1"/>
  <c r="D76" i="253"/>
  <c r="N75" i="243"/>
  <c r="O75" i="243" s="1"/>
  <c r="B76" i="244" l="1"/>
  <c r="B76" i="264"/>
  <c r="D76" i="264" s="1"/>
  <c r="T76" i="243"/>
  <c r="F76" i="244" s="1"/>
  <c r="H77" i="243"/>
  <c r="G77" i="243"/>
  <c r="K77" i="243"/>
  <c r="E78" i="253" s="1"/>
  <c r="C77" i="243"/>
  <c r="L77" i="243"/>
  <c r="F78" i="253" s="1"/>
  <c r="E77" i="243"/>
  <c r="I77" i="243"/>
  <c r="C78" i="253" s="1"/>
  <c r="M77" i="243"/>
  <c r="G78" i="253" s="1"/>
  <c r="D77" i="243"/>
  <c r="J77" i="243"/>
  <c r="W77" i="243" s="1"/>
  <c r="S77" i="243" s="1"/>
  <c r="Y77" i="243" s="1"/>
  <c r="F77" i="265" s="1"/>
  <c r="F77" i="243"/>
  <c r="A79" i="253"/>
  <c r="G80" i="251"/>
  <c r="A78" i="243"/>
  <c r="B79" i="253"/>
  <c r="H80" i="251"/>
  <c r="B78" i="243"/>
  <c r="D77" i="253"/>
  <c r="N76" i="243"/>
  <c r="O76" i="243" s="1"/>
  <c r="B77" i="264" l="1"/>
  <c r="D77" i="264" s="1"/>
  <c r="B77" i="244"/>
  <c r="T77" i="243"/>
  <c r="F77" i="244" s="1"/>
  <c r="B80" i="253"/>
  <c r="B79" i="243"/>
  <c r="H81" i="251"/>
  <c r="A80" i="253"/>
  <c r="G81" i="251"/>
  <c r="A79" i="243"/>
  <c r="F78" i="243"/>
  <c r="K78" i="243"/>
  <c r="E79" i="253" s="1"/>
  <c r="C78" i="243"/>
  <c r="G78" i="243"/>
  <c r="D78" i="243"/>
  <c r="I78" i="243"/>
  <c r="C79" i="253" s="1"/>
  <c r="E78" i="243"/>
  <c r="J78" i="243"/>
  <c r="W78" i="243" s="1"/>
  <c r="S78" i="243" s="1"/>
  <c r="B78" i="244" s="1"/>
  <c r="H78" i="243"/>
  <c r="L78" i="243"/>
  <c r="F79" i="253" s="1"/>
  <c r="M78" i="243"/>
  <c r="G79" i="253" s="1"/>
  <c r="D78" i="253"/>
  <c r="N77" i="243"/>
  <c r="O77" i="243" s="1"/>
  <c r="T78" i="243" l="1"/>
  <c r="F78" i="244" s="1"/>
  <c r="B78" i="264"/>
  <c r="D78" i="264" s="1"/>
  <c r="Y78" i="243"/>
  <c r="F78" i="265" s="1"/>
  <c r="E79" i="243"/>
  <c r="C79" i="243"/>
  <c r="I79" i="243"/>
  <c r="C80" i="253" s="1"/>
  <c r="F79" i="243"/>
  <c r="D79" i="243"/>
  <c r="H79" i="243"/>
  <c r="M79" i="243"/>
  <c r="G80" i="253" s="1"/>
  <c r="K79" i="243"/>
  <c r="E80" i="253" s="1"/>
  <c r="L79" i="243"/>
  <c r="F80" i="253" s="1"/>
  <c r="G79" i="243"/>
  <c r="J79" i="243"/>
  <c r="W79" i="243" s="1"/>
  <c r="S79" i="243" s="1"/>
  <c r="Y79" i="243" s="1"/>
  <c r="F79" i="265" s="1"/>
  <c r="A81" i="253"/>
  <c r="G82" i="251"/>
  <c r="A80" i="243"/>
  <c r="B81" i="253"/>
  <c r="H82" i="251"/>
  <c r="B80" i="243"/>
  <c r="D79" i="253"/>
  <c r="N78" i="243"/>
  <c r="O78" i="243" s="1"/>
  <c r="B79" i="244" l="1"/>
  <c r="B79" i="264"/>
  <c r="D79" i="264" s="1"/>
  <c r="T79" i="243"/>
  <c r="F79" i="244" s="1"/>
  <c r="A82" i="253"/>
  <c r="G83" i="251"/>
  <c r="A81" i="243"/>
  <c r="H80" i="243"/>
  <c r="I80" i="243"/>
  <c r="C81" i="253" s="1"/>
  <c r="K80" i="243"/>
  <c r="E81" i="253" s="1"/>
  <c r="L80" i="243"/>
  <c r="F81" i="253" s="1"/>
  <c r="E80" i="243"/>
  <c r="C80" i="243"/>
  <c r="G80" i="243"/>
  <c r="F80" i="243"/>
  <c r="D80" i="243"/>
  <c r="M80" i="243"/>
  <c r="G81" i="253" s="1"/>
  <c r="J80" i="243"/>
  <c r="W80" i="243" s="1"/>
  <c r="S80" i="243" s="1"/>
  <c r="Y80" i="243" s="1"/>
  <c r="F80" i="265" s="1"/>
  <c r="D80" i="253"/>
  <c r="N79" i="243"/>
  <c r="O79" i="243" s="1"/>
  <c r="B82" i="253"/>
  <c r="B81" i="243"/>
  <c r="H83" i="251"/>
  <c r="K205" i="253"/>
  <c r="P208" i="243"/>
  <c r="T80" i="243" l="1"/>
  <c r="F80" i="244" s="1"/>
  <c r="B80" i="244"/>
  <c r="B80" i="264"/>
  <c r="D80" i="264" s="1"/>
  <c r="E81" i="243"/>
  <c r="C81" i="243"/>
  <c r="F81" i="243"/>
  <c r="D81" i="243"/>
  <c r="I81" i="243"/>
  <c r="C82" i="253" s="1"/>
  <c r="M81" i="243"/>
  <c r="G82" i="253" s="1"/>
  <c r="L81" i="243"/>
  <c r="F82" i="253" s="1"/>
  <c r="G81" i="243"/>
  <c r="J81" i="243"/>
  <c r="W81" i="243" s="1"/>
  <c r="S81" i="243" s="1"/>
  <c r="Y81" i="243" s="1"/>
  <c r="F81" i="265" s="1"/>
  <c r="K81" i="243"/>
  <c r="E82" i="253" s="1"/>
  <c r="H81" i="243"/>
  <c r="A83" i="253"/>
  <c r="G84" i="251"/>
  <c r="A82" i="243"/>
  <c r="D81" i="253"/>
  <c r="N80" i="243"/>
  <c r="O80" i="243" s="1"/>
  <c r="B83" i="253"/>
  <c r="B82" i="243"/>
  <c r="H84" i="251"/>
  <c r="E3" i="244"/>
  <c r="E5" i="244"/>
  <c r="E4" i="244"/>
  <c r="E7" i="244"/>
  <c r="E6" i="244"/>
  <c r="E8" i="244"/>
  <c r="E9" i="244"/>
  <c r="E10" i="244"/>
  <c r="E11" i="244"/>
  <c r="E12" i="244"/>
  <c r="E13" i="244"/>
  <c r="E14" i="244"/>
  <c r="E15" i="244"/>
  <c r="E16" i="244"/>
  <c r="E17" i="244"/>
  <c r="E18" i="244"/>
  <c r="E19" i="244"/>
  <c r="E20" i="244"/>
  <c r="E21" i="244"/>
  <c r="E22" i="244"/>
  <c r="E23" i="244"/>
  <c r="E24" i="244"/>
  <c r="E25" i="244"/>
  <c r="E26" i="244"/>
  <c r="E27" i="244"/>
  <c r="E28" i="244"/>
  <c r="E29" i="244"/>
  <c r="E30" i="244"/>
  <c r="E31" i="244"/>
  <c r="E32" i="244"/>
  <c r="K209" i="253"/>
  <c r="T81" i="243" l="1"/>
  <c r="F81" i="244" s="1"/>
  <c r="B81" i="264"/>
  <c r="D81" i="264" s="1"/>
  <c r="B81" i="244"/>
  <c r="B84" i="253"/>
  <c r="B83" i="243"/>
  <c r="H85" i="251"/>
  <c r="D82" i="253"/>
  <c r="N81" i="243"/>
  <c r="O81" i="243" s="1"/>
  <c r="E82" i="243"/>
  <c r="K82" i="243"/>
  <c r="E83" i="253" s="1"/>
  <c r="M82" i="243"/>
  <c r="G83" i="253" s="1"/>
  <c r="L82" i="243"/>
  <c r="F83" i="253" s="1"/>
  <c r="C82" i="243"/>
  <c r="G82" i="243"/>
  <c r="H82" i="243"/>
  <c r="J82" i="243"/>
  <c r="W82" i="243" s="1"/>
  <c r="S82" i="243" s="1"/>
  <c r="Y82" i="243" s="1"/>
  <c r="F82" i="265" s="1"/>
  <c r="F82" i="243"/>
  <c r="I82" i="243"/>
  <c r="C83" i="253" s="1"/>
  <c r="D82" i="243"/>
  <c r="A84" i="253"/>
  <c r="G85" i="251"/>
  <c r="A83" i="243"/>
  <c r="B82" i="264" l="1"/>
  <c r="D82" i="264" s="1"/>
  <c r="T82" i="243"/>
  <c r="F82" i="244" s="1"/>
  <c r="B82" i="244"/>
  <c r="A85" i="253"/>
  <c r="G86" i="251"/>
  <c r="A84" i="243"/>
  <c r="B85" i="253"/>
  <c r="B84" i="243"/>
  <c r="H86" i="251"/>
  <c r="D83" i="253"/>
  <c r="N82" i="243"/>
  <c r="O82" i="243" s="1"/>
  <c r="H83" i="243"/>
  <c r="C83" i="243"/>
  <c r="E83" i="243"/>
  <c r="D83" i="243"/>
  <c r="K83" i="243"/>
  <c r="E84" i="253" s="1"/>
  <c r="I83" i="243"/>
  <c r="C84" i="253" s="1"/>
  <c r="M83" i="243"/>
  <c r="G84" i="253" s="1"/>
  <c r="J83" i="243"/>
  <c r="W83" i="243" s="1"/>
  <c r="S83" i="243" s="1"/>
  <c r="Y83" i="243" s="1"/>
  <c r="F83" i="265" s="1"/>
  <c r="G83" i="243"/>
  <c r="F83" i="243"/>
  <c r="L83" i="243"/>
  <c r="F84" i="253" s="1"/>
  <c r="B83" i="264" l="1"/>
  <c r="D83" i="264" s="1"/>
  <c r="B83" i="244"/>
  <c r="T83" i="243"/>
  <c r="F83" i="244" s="1"/>
  <c r="B86" i="253"/>
  <c r="H87" i="251"/>
  <c r="B85" i="243"/>
  <c r="D84" i="253"/>
  <c r="N83" i="243"/>
  <c r="O83" i="243" s="1"/>
  <c r="M84" i="243"/>
  <c r="G85" i="253" s="1"/>
  <c r="F84" i="243"/>
  <c r="J84" i="243"/>
  <c r="W84" i="243" s="1"/>
  <c r="S84" i="243" s="1"/>
  <c r="B84" i="264" s="1"/>
  <c r="D84" i="264" s="1"/>
  <c r="C84" i="243"/>
  <c r="G84" i="243"/>
  <c r="K84" i="243"/>
  <c r="E85" i="253" s="1"/>
  <c r="D84" i="243"/>
  <c r="H84" i="243"/>
  <c r="I84" i="243"/>
  <c r="C85" i="253" s="1"/>
  <c r="E84" i="243"/>
  <c r="L84" i="243"/>
  <c r="F85" i="253" s="1"/>
  <c r="A86" i="253"/>
  <c r="A85" i="243"/>
  <c r="G87" i="251"/>
  <c r="T84" i="243" l="1"/>
  <c r="F84" i="244" s="1"/>
  <c r="Y84" i="243"/>
  <c r="F84" i="265" s="1"/>
  <c r="B84" i="244"/>
  <c r="D85" i="253"/>
  <c r="N84" i="243"/>
  <c r="O84" i="243" s="1"/>
  <c r="A87" i="253"/>
  <c r="A86" i="243"/>
  <c r="G88" i="251"/>
  <c r="G85" i="243"/>
  <c r="M85" i="243"/>
  <c r="G86" i="253" s="1"/>
  <c r="J85" i="243"/>
  <c r="W85" i="243" s="1"/>
  <c r="S85" i="243" s="1"/>
  <c r="Y85" i="243" s="1"/>
  <c r="F85" i="265" s="1"/>
  <c r="C85" i="243"/>
  <c r="E85" i="243"/>
  <c r="F85" i="243"/>
  <c r="L85" i="243"/>
  <c r="F86" i="253" s="1"/>
  <c r="K85" i="243"/>
  <c r="E86" i="253" s="1"/>
  <c r="I85" i="243"/>
  <c r="C86" i="253" s="1"/>
  <c r="H85" i="243"/>
  <c r="D85" i="243"/>
  <c r="B87" i="253"/>
  <c r="H88" i="251"/>
  <c r="B86" i="243"/>
  <c r="B85" i="264" l="1"/>
  <c r="D85" i="264" s="1"/>
  <c r="B85" i="244"/>
  <c r="T85" i="243"/>
  <c r="F85" i="244" s="1"/>
  <c r="D86" i="253"/>
  <c r="N85" i="243"/>
  <c r="O85" i="243" s="1"/>
  <c r="A88" i="253"/>
  <c r="G89" i="251"/>
  <c r="A87" i="243"/>
  <c r="L86" i="243"/>
  <c r="F87" i="253" s="1"/>
  <c r="E86" i="243"/>
  <c r="F86" i="243"/>
  <c r="M86" i="243"/>
  <c r="G87" i="253" s="1"/>
  <c r="I86" i="243"/>
  <c r="C87" i="253" s="1"/>
  <c r="H86" i="243"/>
  <c r="D86" i="243"/>
  <c r="G86" i="243"/>
  <c r="C86" i="243"/>
  <c r="K86" i="243"/>
  <c r="E87" i="253" s="1"/>
  <c r="J86" i="243"/>
  <c r="W86" i="243" s="1"/>
  <c r="S86" i="243" s="1"/>
  <c r="Y86" i="243" s="1"/>
  <c r="F86" i="265" s="1"/>
  <c r="B88" i="253"/>
  <c r="H89" i="251"/>
  <c r="B87" i="243"/>
  <c r="T86" i="243" l="1"/>
  <c r="F86" i="244" s="1"/>
  <c r="B86" i="264"/>
  <c r="D86" i="264" s="1"/>
  <c r="B86" i="244"/>
  <c r="B89" i="253"/>
  <c r="B88" i="243"/>
  <c r="H90" i="251"/>
  <c r="I87" i="243"/>
  <c r="C88" i="253" s="1"/>
  <c r="H87" i="243"/>
  <c r="G87" i="243"/>
  <c r="J87" i="243"/>
  <c r="W87" i="243" s="1"/>
  <c r="S87" i="243" s="1"/>
  <c r="Y87" i="243" s="1"/>
  <c r="F87" i="265" s="1"/>
  <c r="M87" i="243"/>
  <c r="G88" i="253" s="1"/>
  <c r="F87" i="243"/>
  <c r="K87" i="243"/>
  <c r="E88" i="253" s="1"/>
  <c r="E87" i="243"/>
  <c r="D87" i="243"/>
  <c r="C87" i="243"/>
  <c r="L87" i="243"/>
  <c r="F88" i="253" s="1"/>
  <c r="A89" i="253"/>
  <c r="A88" i="243"/>
  <c r="G90" i="251"/>
  <c r="D87" i="253"/>
  <c r="N86" i="243"/>
  <c r="O86" i="243" s="1"/>
  <c r="T87" i="243" l="1"/>
  <c r="F87" i="244" s="1"/>
  <c r="B87" i="264"/>
  <c r="D87" i="264" s="1"/>
  <c r="B87" i="244"/>
  <c r="D88" i="253"/>
  <c r="N87" i="243"/>
  <c r="O87" i="243" s="1"/>
  <c r="B90" i="253"/>
  <c r="H91" i="251"/>
  <c r="B89" i="243"/>
  <c r="I88" i="243"/>
  <c r="C89" i="253" s="1"/>
  <c r="J88" i="243"/>
  <c r="W88" i="243" s="1"/>
  <c r="S88" i="243" s="1"/>
  <c r="Y88" i="243" s="1"/>
  <c r="F88" i="265" s="1"/>
  <c r="C88" i="243"/>
  <c r="K88" i="243"/>
  <c r="E89" i="253" s="1"/>
  <c r="D88" i="243"/>
  <c r="G88" i="243"/>
  <c r="F88" i="243"/>
  <c r="L88" i="243"/>
  <c r="F89" i="253" s="1"/>
  <c r="E88" i="243"/>
  <c r="H88" i="243"/>
  <c r="M88" i="243"/>
  <c r="G89" i="253" s="1"/>
  <c r="A90" i="253"/>
  <c r="G91" i="251"/>
  <c r="A89" i="243"/>
  <c r="B88" i="244" l="1"/>
  <c r="T88" i="243"/>
  <c r="F88" i="244" s="1"/>
  <c r="B88" i="264"/>
  <c r="D88" i="264" s="1"/>
  <c r="D89" i="253"/>
  <c r="N88" i="243"/>
  <c r="O88" i="243" s="1"/>
  <c r="A91" i="253"/>
  <c r="G92" i="251"/>
  <c r="A90" i="243"/>
  <c r="B91" i="253"/>
  <c r="H92" i="251"/>
  <c r="B90" i="243"/>
  <c r="F89" i="243"/>
  <c r="K89" i="243"/>
  <c r="E90" i="253" s="1"/>
  <c r="C89" i="243"/>
  <c r="J89" i="243"/>
  <c r="W89" i="243" s="1"/>
  <c r="S89" i="243" s="1"/>
  <c r="B89" i="264" s="1"/>
  <c r="D89" i="264" s="1"/>
  <c r="H89" i="243"/>
  <c r="G89" i="243"/>
  <c r="E89" i="243"/>
  <c r="M89" i="243"/>
  <c r="G90" i="253" s="1"/>
  <c r="D89" i="243"/>
  <c r="I89" i="243"/>
  <c r="C90" i="253" s="1"/>
  <c r="L89" i="243"/>
  <c r="F90" i="253" s="1"/>
  <c r="T89" i="243" l="1"/>
  <c r="F89" i="244" s="1"/>
  <c r="Y89" i="243"/>
  <c r="F89" i="265" s="1"/>
  <c r="B89" i="244"/>
  <c r="B92" i="253"/>
  <c r="H93" i="251"/>
  <c r="B91" i="243"/>
  <c r="L90" i="243"/>
  <c r="F91" i="253" s="1"/>
  <c r="D90" i="243"/>
  <c r="I90" i="243"/>
  <c r="C91" i="253" s="1"/>
  <c r="C90" i="243"/>
  <c r="E90" i="243"/>
  <c r="H90" i="243"/>
  <c r="F90" i="243"/>
  <c r="G90" i="243"/>
  <c r="J90" i="243"/>
  <c r="W90" i="243" s="1"/>
  <c r="S90" i="243" s="1"/>
  <c r="B90" i="264" s="1"/>
  <c r="D90" i="264" s="1"/>
  <c r="K90" i="243"/>
  <c r="E91" i="253" s="1"/>
  <c r="M90" i="243"/>
  <c r="G91" i="253" s="1"/>
  <c r="A92" i="253"/>
  <c r="A91" i="243"/>
  <c r="G93" i="251"/>
  <c r="D90" i="253"/>
  <c r="N89" i="243"/>
  <c r="O89" i="243" s="1"/>
  <c r="Y90" i="243" l="1"/>
  <c r="F90" i="265" s="1"/>
  <c r="B90" i="244"/>
  <c r="T90" i="243"/>
  <c r="F90" i="244" s="1"/>
  <c r="D91" i="253"/>
  <c r="N90" i="243"/>
  <c r="O90" i="243" s="1"/>
  <c r="J91" i="243"/>
  <c r="W91" i="243" s="1"/>
  <c r="S91" i="243" s="1"/>
  <c r="B91" i="244" s="1"/>
  <c r="C91" i="243"/>
  <c r="D91" i="243"/>
  <c r="L91" i="243"/>
  <c r="F92" i="253" s="1"/>
  <c r="K91" i="243"/>
  <c r="E92" i="253" s="1"/>
  <c r="H91" i="243"/>
  <c r="E91" i="243"/>
  <c r="I91" i="243"/>
  <c r="C92" i="253" s="1"/>
  <c r="M91" i="243"/>
  <c r="G92" i="253" s="1"/>
  <c r="F91" i="243"/>
  <c r="G91" i="243"/>
  <c r="B93" i="253"/>
  <c r="B92" i="243"/>
  <c r="H94" i="251"/>
  <c r="A93" i="253"/>
  <c r="G94" i="251"/>
  <c r="A92" i="243"/>
  <c r="T91" i="243" l="1"/>
  <c r="F91" i="244" s="1"/>
  <c r="B91" i="264"/>
  <c r="D91" i="264" s="1"/>
  <c r="Y91" i="243"/>
  <c r="F91" i="265" s="1"/>
  <c r="B94" i="253"/>
  <c r="H95" i="251"/>
  <c r="B93" i="243"/>
  <c r="D92" i="253"/>
  <c r="N91" i="243"/>
  <c r="O91" i="243" s="1"/>
  <c r="E92" i="243"/>
  <c r="M92" i="243"/>
  <c r="G93" i="253" s="1"/>
  <c r="F92" i="243"/>
  <c r="L92" i="243"/>
  <c r="F93" i="253" s="1"/>
  <c r="I92" i="243"/>
  <c r="C93" i="253" s="1"/>
  <c r="J92" i="243"/>
  <c r="W92" i="243" s="1"/>
  <c r="S92" i="243" s="1"/>
  <c r="B92" i="264" s="1"/>
  <c r="D92" i="264" s="1"/>
  <c r="G92" i="243"/>
  <c r="D92" i="243"/>
  <c r="C92" i="243"/>
  <c r="K92" i="243"/>
  <c r="E93" i="253" s="1"/>
  <c r="H92" i="243"/>
  <c r="A94" i="253"/>
  <c r="G95" i="251"/>
  <c r="A93" i="243"/>
  <c r="Y92" i="243" l="1"/>
  <c r="F92" i="265" s="1"/>
  <c r="B92" i="244"/>
  <c r="T92" i="243"/>
  <c r="F92" i="244" s="1"/>
  <c r="A95" i="253"/>
  <c r="G96" i="251"/>
  <c r="A94" i="243"/>
  <c r="H93" i="243"/>
  <c r="E93" i="243"/>
  <c r="K93" i="243"/>
  <c r="E94" i="253" s="1"/>
  <c r="M93" i="243"/>
  <c r="G94" i="253" s="1"/>
  <c r="D93" i="243"/>
  <c r="F93" i="243"/>
  <c r="C93" i="243"/>
  <c r="L93" i="243"/>
  <c r="F94" i="253" s="1"/>
  <c r="J93" i="243"/>
  <c r="W93" i="243" s="1"/>
  <c r="S93" i="243" s="1"/>
  <c r="Y93" i="243" s="1"/>
  <c r="F93" i="265" s="1"/>
  <c r="I93" i="243"/>
  <c r="C94" i="253" s="1"/>
  <c r="G93" i="243"/>
  <c r="B95" i="253"/>
  <c r="B94" i="243"/>
  <c r="H96" i="251"/>
  <c r="D93" i="253"/>
  <c r="N92" i="243"/>
  <c r="O92" i="243" s="1"/>
  <c r="T93" i="243" l="1"/>
  <c r="F93" i="244" s="1"/>
  <c r="B93" i="264"/>
  <c r="D93" i="264" s="1"/>
  <c r="B93" i="244"/>
  <c r="B96" i="253"/>
  <c r="H97" i="251"/>
  <c r="B95" i="243"/>
  <c r="D94" i="253"/>
  <c r="N93" i="243"/>
  <c r="O93" i="243" s="1"/>
  <c r="F94" i="243"/>
  <c r="K94" i="243"/>
  <c r="E95" i="253" s="1"/>
  <c r="J94" i="243"/>
  <c r="W94" i="243" s="1"/>
  <c r="S94" i="243" s="1"/>
  <c r="Y94" i="243" s="1"/>
  <c r="F94" i="265" s="1"/>
  <c r="D94" i="243"/>
  <c r="G94" i="243"/>
  <c r="H94" i="243"/>
  <c r="L94" i="243"/>
  <c r="F95" i="253" s="1"/>
  <c r="I94" i="243"/>
  <c r="C95" i="253" s="1"/>
  <c r="M94" i="243"/>
  <c r="G95" i="253" s="1"/>
  <c r="E94" i="243"/>
  <c r="C94" i="243"/>
  <c r="A96" i="253"/>
  <c r="G97" i="251"/>
  <c r="A95" i="243"/>
  <c r="B94" i="244" l="1"/>
  <c r="B94" i="264"/>
  <c r="D94" i="264" s="1"/>
  <c r="T94" i="243"/>
  <c r="F94" i="244" s="1"/>
  <c r="D95" i="253"/>
  <c r="N94" i="243"/>
  <c r="O94" i="243" s="1"/>
  <c r="D95" i="243"/>
  <c r="J95" i="243"/>
  <c r="W95" i="243" s="1"/>
  <c r="S95" i="243" s="1"/>
  <c r="B95" i="244" s="1"/>
  <c r="L95" i="243"/>
  <c r="F96" i="253" s="1"/>
  <c r="H95" i="243"/>
  <c r="F95" i="243"/>
  <c r="K95" i="243"/>
  <c r="E96" i="253" s="1"/>
  <c r="G95" i="243"/>
  <c r="C95" i="243"/>
  <c r="E95" i="243"/>
  <c r="I95" i="243"/>
  <c r="C96" i="253" s="1"/>
  <c r="M95" i="243"/>
  <c r="G96" i="253" s="1"/>
  <c r="B97" i="253"/>
  <c r="B96" i="243"/>
  <c r="H98" i="251"/>
  <c r="A97" i="253"/>
  <c r="G98" i="251"/>
  <c r="A96" i="243"/>
  <c r="T95" i="243" l="1"/>
  <c r="F95" i="244" s="1"/>
  <c r="B95" i="264"/>
  <c r="D95" i="264" s="1"/>
  <c r="Y95" i="243"/>
  <c r="F95" i="265" s="1"/>
  <c r="H96" i="243"/>
  <c r="K96" i="243"/>
  <c r="E97" i="253" s="1"/>
  <c r="L96" i="243"/>
  <c r="F97" i="253" s="1"/>
  <c r="J96" i="243"/>
  <c r="W96" i="243" s="1"/>
  <c r="S96" i="243" s="1"/>
  <c r="B96" i="264" s="1"/>
  <c r="D96" i="264" s="1"/>
  <c r="M96" i="243"/>
  <c r="G97" i="253" s="1"/>
  <c r="C96" i="243"/>
  <c r="E96" i="243"/>
  <c r="D96" i="243"/>
  <c r="F96" i="243"/>
  <c r="G96" i="243"/>
  <c r="I96" i="243"/>
  <c r="C97" i="253" s="1"/>
  <c r="D96" i="253"/>
  <c r="N95" i="243"/>
  <c r="O95" i="243" s="1"/>
  <c r="B98" i="253"/>
  <c r="B97" i="243"/>
  <c r="H99" i="251"/>
  <c r="A98" i="253"/>
  <c r="G99" i="251"/>
  <c r="A97" i="243"/>
  <c r="Y96" i="243" l="1"/>
  <c r="F96" i="265" s="1"/>
  <c r="B96" i="244"/>
  <c r="T96" i="243"/>
  <c r="F96" i="244" s="1"/>
  <c r="A99" i="253"/>
  <c r="A98" i="243"/>
  <c r="G100" i="251"/>
  <c r="B99" i="253"/>
  <c r="B98" i="243"/>
  <c r="H100" i="251"/>
  <c r="D97" i="253"/>
  <c r="N96" i="243"/>
  <c r="O96" i="243" s="1"/>
  <c r="K97" i="243"/>
  <c r="E98" i="253" s="1"/>
  <c r="H97" i="243"/>
  <c r="C97" i="243"/>
  <c r="J97" i="243"/>
  <c r="W97" i="243" s="1"/>
  <c r="S97" i="243" s="1"/>
  <c r="B97" i="264" s="1"/>
  <c r="D97" i="264" s="1"/>
  <c r="F97" i="243"/>
  <c r="D97" i="243"/>
  <c r="G97" i="243"/>
  <c r="M97" i="243"/>
  <c r="G98" i="253" s="1"/>
  <c r="E97" i="243"/>
  <c r="I97" i="243"/>
  <c r="C98" i="253" s="1"/>
  <c r="L97" i="243"/>
  <c r="F98" i="253" s="1"/>
  <c r="Y97" i="243" l="1"/>
  <c r="F97" i="265" s="1"/>
  <c r="B97" i="244"/>
  <c r="T97" i="243"/>
  <c r="F97" i="244" s="1"/>
  <c r="B100" i="253"/>
  <c r="H101" i="251"/>
  <c r="B99" i="243"/>
  <c r="A100" i="253"/>
  <c r="G101" i="251"/>
  <c r="A99" i="243"/>
  <c r="D98" i="243"/>
  <c r="F98" i="243"/>
  <c r="C98" i="243"/>
  <c r="E98" i="243"/>
  <c r="I98" i="243"/>
  <c r="C99" i="253" s="1"/>
  <c r="J98" i="243"/>
  <c r="W98" i="243" s="1"/>
  <c r="S98" i="243" s="1"/>
  <c r="Y98" i="243" s="1"/>
  <c r="F98" i="265" s="1"/>
  <c r="L98" i="243"/>
  <c r="F99" i="253" s="1"/>
  <c r="M98" i="243"/>
  <c r="G99" i="253" s="1"/>
  <c r="G98" i="243"/>
  <c r="K98" i="243"/>
  <c r="E99" i="253" s="1"/>
  <c r="H98" i="243"/>
  <c r="D98" i="253"/>
  <c r="N97" i="243"/>
  <c r="O97" i="243" s="1"/>
  <c r="B98" i="244" l="1"/>
  <c r="T98" i="243"/>
  <c r="F98" i="244" s="1"/>
  <c r="B98" i="264"/>
  <c r="D98" i="264" s="1"/>
  <c r="G99" i="243"/>
  <c r="M99" i="243"/>
  <c r="G100" i="253" s="1"/>
  <c r="J99" i="243"/>
  <c r="W99" i="243" s="1"/>
  <c r="S99" i="243" s="1"/>
  <c r="B99" i="264" s="1"/>
  <c r="D99" i="264" s="1"/>
  <c r="I99" i="243"/>
  <c r="C100" i="253" s="1"/>
  <c r="D99" i="243"/>
  <c r="C99" i="243"/>
  <c r="K99" i="243"/>
  <c r="E100" i="253" s="1"/>
  <c r="E99" i="243"/>
  <c r="H99" i="243"/>
  <c r="F99" i="243"/>
  <c r="L99" i="243"/>
  <c r="F100" i="253" s="1"/>
  <c r="A101" i="253"/>
  <c r="G102" i="251"/>
  <c r="A100" i="243"/>
  <c r="B101" i="253"/>
  <c r="H102" i="251"/>
  <c r="B100" i="243"/>
  <c r="D99" i="253"/>
  <c r="N98" i="243"/>
  <c r="O98" i="243" s="1"/>
  <c r="Y99" i="243" l="1"/>
  <c r="F99" i="265" s="1"/>
  <c r="B99" i="244"/>
  <c r="T99" i="243"/>
  <c r="F99" i="244" s="1"/>
  <c r="B102" i="253"/>
  <c r="H103" i="251"/>
  <c r="B101" i="243"/>
  <c r="D100" i="253"/>
  <c r="N99" i="243"/>
  <c r="O99" i="243" s="1"/>
  <c r="E100" i="243"/>
  <c r="M100" i="243"/>
  <c r="G101" i="253" s="1"/>
  <c r="K100" i="243"/>
  <c r="E101" i="253" s="1"/>
  <c r="G100" i="243"/>
  <c r="C100" i="243"/>
  <c r="F100" i="243"/>
  <c r="D100" i="243"/>
  <c r="L100" i="243"/>
  <c r="F101" i="253" s="1"/>
  <c r="H100" i="243"/>
  <c r="J100" i="243"/>
  <c r="W100" i="243" s="1"/>
  <c r="S100" i="243" s="1"/>
  <c r="Y100" i="243" s="1"/>
  <c r="F100" i="265" s="1"/>
  <c r="I100" i="243"/>
  <c r="C101" i="253" s="1"/>
  <c r="A102" i="253"/>
  <c r="G103" i="251"/>
  <c r="A101" i="243"/>
  <c r="B100" i="244" l="1"/>
  <c r="T100" i="243"/>
  <c r="F100" i="244" s="1"/>
  <c r="B100" i="264"/>
  <c r="D100" i="264" s="1"/>
  <c r="E101" i="243"/>
  <c r="H101" i="243"/>
  <c r="L101" i="243"/>
  <c r="F102" i="253" s="1"/>
  <c r="F101" i="243"/>
  <c r="I101" i="243"/>
  <c r="C102" i="253" s="1"/>
  <c r="K101" i="243"/>
  <c r="E102" i="253" s="1"/>
  <c r="M101" i="243"/>
  <c r="G102" i="253" s="1"/>
  <c r="G101" i="243"/>
  <c r="D101" i="243"/>
  <c r="C101" i="243"/>
  <c r="J101" i="243"/>
  <c r="W101" i="243" s="1"/>
  <c r="S101" i="243" s="1"/>
  <c r="Y101" i="243" s="1"/>
  <c r="F101" i="265" s="1"/>
  <c r="D101" i="253"/>
  <c r="N100" i="243"/>
  <c r="O100" i="243" s="1"/>
  <c r="B103" i="253"/>
  <c r="H104" i="251"/>
  <c r="B102" i="243"/>
  <c r="A103" i="253"/>
  <c r="A102" i="243"/>
  <c r="G104" i="251"/>
  <c r="B101" i="244" l="1"/>
  <c r="T101" i="243"/>
  <c r="F101" i="244" s="1"/>
  <c r="B101" i="264"/>
  <c r="D101" i="264" s="1"/>
  <c r="A104" i="253"/>
  <c r="G105" i="251"/>
  <c r="A103" i="243"/>
  <c r="B104" i="253"/>
  <c r="H105" i="251"/>
  <c r="B103" i="243"/>
  <c r="D102" i="253"/>
  <c r="N101" i="243"/>
  <c r="O101" i="243" s="1"/>
  <c r="E102" i="243"/>
  <c r="M102" i="243"/>
  <c r="G103" i="253" s="1"/>
  <c r="C102" i="243"/>
  <c r="F102" i="243"/>
  <c r="I102" i="243"/>
  <c r="C103" i="253" s="1"/>
  <c r="L102" i="243"/>
  <c r="F103" i="253" s="1"/>
  <c r="G102" i="243"/>
  <c r="H102" i="243"/>
  <c r="J102" i="243"/>
  <c r="W102" i="243" s="1"/>
  <c r="S102" i="243" s="1"/>
  <c r="B102" i="264" s="1"/>
  <c r="D102" i="264" s="1"/>
  <c r="D102" i="243"/>
  <c r="K102" i="243"/>
  <c r="E103" i="253" s="1"/>
  <c r="Y102" i="243" l="1"/>
  <c r="F102" i="265" s="1"/>
  <c r="B102" i="244"/>
  <c r="T102" i="243"/>
  <c r="F102" i="244" s="1"/>
  <c r="B105" i="253"/>
  <c r="H106" i="251"/>
  <c r="B104" i="243"/>
  <c r="D103" i="253"/>
  <c r="N102" i="243"/>
  <c r="O102" i="243" s="1"/>
  <c r="K103" i="243"/>
  <c r="E104" i="253" s="1"/>
  <c r="I103" i="243"/>
  <c r="C104" i="253" s="1"/>
  <c r="F103" i="243"/>
  <c r="G103" i="243"/>
  <c r="C103" i="243"/>
  <c r="L103" i="243"/>
  <c r="F104" i="253" s="1"/>
  <c r="E103" i="243"/>
  <c r="D103" i="243"/>
  <c r="H103" i="243"/>
  <c r="M103" i="243"/>
  <c r="G104" i="253" s="1"/>
  <c r="J103" i="243"/>
  <c r="W103" i="243" s="1"/>
  <c r="S103" i="243" s="1"/>
  <c r="Y103" i="243" s="1"/>
  <c r="F103" i="265" s="1"/>
  <c r="A105" i="253"/>
  <c r="A104" i="243"/>
  <c r="G106" i="251"/>
  <c r="T103" i="243" l="1"/>
  <c r="F103" i="244" s="1"/>
  <c r="B103" i="264"/>
  <c r="D103" i="264" s="1"/>
  <c r="B103" i="244"/>
  <c r="G104" i="243"/>
  <c r="C104" i="243"/>
  <c r="J104" i="243"/>
  <c r="W104" i="243" s="1"/>
  <c r="S104" i="243" s="1"/>
  <c r="Y104" i="243" s="1"/>
  <c r="F104" i="265" s="1"/>
  <c r="D104" i="243"/>
  <c r="H104" i="243"/>
  <c r="E104" i="243"/>
  <c r="I104" i="243"/>
  <c r="C105" i="253" s="1"/>
  <c r="M104" i="243"/>
  <c r="G105" i="253" s="1"/>
  <c r="F104" i="243"/>
  <c r="K104" i="243"/>
  <c r="E105" i="253" s="1"/>
  <c r="L104" i="243"/>
  <c r="F105" i="253" s="1"/>
  <c r="B106" i="253"/>
  <c r="B105" i="243"/>
  <c r="H107" i="251"/>
  <c r="A106" i="253"/>
  <c r="G107" i="251"/>
  <c r="A105" i="243"/>
  <c r="D104" i="253"/>
  <c r="N103" i="243"/>
  <c r="O103" i="243" s="1"/>
  <c r="B104" i="244" l="1"/>
  <c r="T104" i="243"/>
  <c r="F104" i="244" s="1"/>
  <c r="B104" i="264"/>
  <c r="D104" i="264" s="1"/>
  <c r="A107" i="253"/>
  <c r="G108" i="251"/>
  <c r="A106" i="243"/>
  <c r="D105" i="253"/>
  <c r="N104" i="243"/>
  <c r="O104" i="243" s="1"/>
  <c r="B107" i="253"/>
  <c r="H108" i="251"/>
  <c r="B106" i="243"/>
  <c r="G105" i="243"/>
  <c r="K105" i="243"/>
  <c r="E106" i="253" s="1"/>
  <c r="E105" i="243"/>
  <c r="C105" i="243"/>
  <c r="D105" i="243"/>
  <c r="H105" i="243"/>
  <c r="L105" i="243"/>
  <c r="F106" i="253" s="1"/>
  <c r="F105" i="243"/>
  <c r="I105" i="243"/>
  <c r="C106" i="253" s="1"/>
  <c r="J105" i="243"/>
  <c r="W105" i="243" s="1"/>
  <c r="S105" i="243" s="1"/>
  <c r="B105" i="264" s="1"/>
  <c r="D105" i="264" s="1"/>
  <c r="M105" i="243"/>
  <c r="G106" i="253" s="1"/>
  <c r="B105" i="244" l="1"/>
  <c r="Y105" i="243"/>
  <c r="F105" i="265" s="1"/>
  <c r="T105" i="243"/>
  <c r="F105" i="244" s="1"/>
  <c r="B108" i="253"/>
  <c r="B107" i="243"/>
  <c r="H109" i="251"/>
  <c r="D106" i="253"/>
  <c r="N105" i="243"/>
  <c r="O105" i="243" s="1"/>
  <c r="L106" i="243"/>
  <c r="F107" i="253" s="1"/>
  <c r="C106" i="243"/>
  <c r="G106" i="243"/>
  <c r="H106" i="243"/>
  <c r="M106" i="243"/>
  <c r="G107" i="253" s="1"/>
  <c r="I106" i="243"/>
  <c r="C107" i="253" s="1"/>
  <c r="E106" i="243"/>
  <c r="J106" i="243"/>
  <c r="W106" i="243" s="1"/>
  <c r="S106" i="243" s="1"/>
  <c r="T106" i="243" s="1"/>
  <c r="F106" i="244" s="1"/>
  <c r="D106" i="243"/>
  <c r="K106" i="243"/>
  <c r="E107" i="253" s="1"/>
  <c r="F106" i="243"/>
  <c r="A108" i="253"/>
  <c r="A107" i="243"/>
  <c r="G109" i="251"/>
  <c r="B106" i="264" l="1"/>
  <c r="D106" i="264" s="1"/>
  <c r="B106" i="244"/>
  <c r="Y106" i="243"/>
  <c r="F106" i="265" s="1"/>
  <c r="J107" i="243"/>
  <c r="W107" i="243" s="1"/>
  <c r="S107" i="243" s="1"/>
  <c r="Y107" i="243" s="1"/>
  <c r="F107" i="265" s="1"/>
  <c r="I107" i="243"/>
  <c r="C108" i="253" s="1"/>
  <c r="C107" i="243"/>
  <c r="D107" i="243"/>
  <c r="E107" i="243"/>
  <c r="G107" i="243"/>
  <c r="M107" i="243"/>
  <c r="G108" i="253" s="1"/>
  <c r="H107" i="243"/>
  <c r="F107" i="243"/>
  <c r="K107" i="243"/>
  <c r="E108" i="253" s="1"/>
  <c r="L107" i="243"/>
  <c r="F108" i="253" s="1"/>
  <c r="D107" i="253"/>
  <c r="N106" i="243"/>
  <c r="O106" i="243" s="1"/>
  <c r="A109" i="253"/>
  <c r="A108" i="243"/>
  <c r="G110" i="251"/>
  <c r="B109" i="253"/>
  <c r="H110" i="251"/>
  <c r="B108" i="243"/>
  <c r="T107" i="243" l="1"/>
  <c r="F107" i="244" s="1"/>
  <c r="B107" i="264"/>
  <c r="D107" i="264" s="1"/>
  <c r="B107" i="244"/>
  <c r="I108" i="243"/>
  <c r="C109" i="253" s="1"/>
  <c r="G108" i="243"/>
  <c r="F108" i="243"/>
  <c r="H108" i="243"/>
  <c r="L108" i="243"/>
  <c r="F109" i="253" s="1"/>
  <c r="M108" i="243"/>
  <c r="G109" i="253" s="1"/>
  <c r="J108" i="243"/>
  <c r="W108" i="243" s="1"/>
  <c r="S108" i="243" s="1"/>
  <c r="Y108" i="243" s="1"/>
  <c r="F108" i="265" s="1"/>
  <c r="D108" i="243"/>
  <c r="C108" i="243"/>
  <c r="K108" i="243"/>
  <c r="E109" i="253" s="1"/>
  <c r="E108" i="243"/>
  <c r="B110" i="253"/>
  <c r="H111" i="251"/>
  <c r="B109" i="243"/>
  <c r="D108" i="253"/>
  <c r="N107" i="243"/>
  <c r="O107" i="243" s="1"/>
  <c r="A110" i="253"/>
  <c r="A109" i="243"/>
  <c r="G111" i="251"/>
  <c r="B108" i="244" l="1"/>
  <c r="B108" i="264"/>
  <c r="D108" i="264" s="1"/>
  <c r="T108" i="243"/>
  <c r="F108" i="244" s="1"/>
  <c r="D109" i="253"/>
  <c r="N108" i="243"/>
  <c r="O108" i="243" s="1"/>
  <c r="A111" i="253"/>
  <c r="G112" i="251"/>
  <c r="A110" i="243"/>
  <c r="K109" i="243"/>
  <c r="E110" i="253" s="1"/>
  <c r="M109" i="243"/>
  <c r="G110" i="253" s="1"/>
  <c r="G109" i="243"/>
  <c r="E109" i="243"/>
  <c r="F109" i="243"/>
  <c r="C109" i="243"/>
  <c r="D109" i="243"/>
  <c r="L109" i="243"/>
  <c r="F110" i="253" s="1"/>
  <c r="J109" i="243"/>
  <c r="W109" i="243" s="1"/>
  <c r="S109" i="243" s="1"/>
  <c r="Y109" i="243" s="1"/>
  <c r="F109" i="265" s="1"/>
  <c r="H109" i="243"/>
  <c r="I109" i="243"/>
  <c r="C110" i="253" s="1"/>
  <c r="B111" i="253"/>
  <c r="H112" i="251"/>
  <c r="B110" i="243"/>
  <c r="B109" i="244" l="1"/>
  <c r="T109" i="243"/>
  <c r="F109" i="244" s="1"/>
  <c r="B109" i="264"/>
  <c r="D109" i="264" s="1"/>
  <c r="B112" i="253"/>
  <c r="H113" i="251"/>
  <c r="B111" i="243"/>
  <c r="K110" i="243"/>
  <c r="E111" i="253" s="1"/>
  <c r="I110" i="243"/>
  <c r="C111" i="253" s="1"/>
  <c r="M110" i="243"/>
  <c r="G111" i="253" s="1"/>
  <c r="J110" i="243"/>
  <c r="W110" i="243" s="1"/>
  <c r="S110" i="243" s="1"/>
  <c r="B110" i="244" s="1"/>
  <c r="D110" i="243"/>
  <c r="F110" i="243"/>
  <c r="C110" i="243"/>
  <c r="E110" i="243"/>
  <c r="H110" i="243"/>
  <c r="G110" i="243"/>
  <c r="L110" i="243"/>
  <c r="F111" i="253" s="1"/>
  <c r="A112" i="253"/>
  <c r="G113" i="251"/>
  <c r="A111" i="243"/>
  <c r="D110" i="253"/>
  <c r="N109" i="243"/>
  <c r="O109" i="243" s="1"/>
  <c r="T110" i="243" l="1"/>
  <c r="F110" i="244" s="1"/>
  <c r="B110" i="264"/>
  <c r="D110" i="264" s="1"/>
  <c r="Y110" i="243"/>
  <c r="F110" i="265" s="1"/>
  <c r="D111" i="253"/>
  <c r="N110" i="243"/>
  <c r="O110" i="243" s="1"/>
  <c r="K111" i="243"/>
  <c r="E112" i="253" s="1"/>
  <c r="M111" i="243"/>
  <c r="G112" i="253" s="1"/>
  <c r="I111" i="243"/>
  <c r="C112" i="253" s="1"/>
  <c r="E111" i="243"/>
  <c r="C111" i="243"/>
  <c r="D111" i="243"/>
  <c r="H111" i="243"/>
  <c r="F111" i="243"/>
  <c r="L111" i="243"/>
  <c r="F112" i="253" s="1"/>
  <c r="G111" i="243"/>
  <c r="J111" i="243"/>
  <c r="W111" i="243" s="1"/>
  <c r="S111" i="243" s="1"/>
  <c r="Y111" i="243" s="1"/>
  <c r="F111" i="265" s="1"/>
  <c r="A113" i="253"/>
  <c r="A112" i="243"/>
  <c r="G114" i="251"/>
  <c r="B113" i="253"/>
  <c r="H114" i="251"/>
  <c r="B112" i="243"/>
  <c r="T111" i="243" l="1"/>
  <c r="F111" i="244" s="1"/>
  <c r="B111" i="244"/>
  <c r="B111" i="264"/>
  <c r="D111" i="264" s="1"/>
  <c r="B114" i="253"/>
  <c r="B113" i="243"/>
  <c r="H115" i="251"/>
  <c r="D112" i="253"/>
  <c r="N111" i="243"/>
  <c r="O111" i="243" s="1"/>
  <c r="A114" i="253"/>
  <c r="G115" i="251"/>
  <c r="A113" i="243"/>
  <c r="I112" i="243"/>
  <c r="C113" i="253" s="1"/>
  <c r="F112" i="243"/>
  <c r="J112" i="243"/>
  <c r="W112" i="243" s="1"/>
  <c r="S112" i="243" s="1"/>
  <c r="Y112" i="243" s="1"/>
  <c r="F112" i="265" s="1"/>
  <c r="C112" i="243"/>
  <c r="L112" i="243"/>
  <c r="F113" i="253" s="1"/>
  <c r="G112" i="243"/>
  <c r="D112" i="243"/>
  <c r="H112" i="243"/>
  <c r="K112" i="243"/>
  <c r="E113" i="253" s="1"/>
  <c r="M112" i="243"/>
  <c r="G113" i="253" s="1"/>
  <c r="E112" i="243"/>
  <c r="B112" i="244" l="1"/>
  <c r="T112" i="243"/>
  <c r="F112" i="244" s="1"/>
  <c r="B112" i="264"/>
  <c r="D112" i="264" s="1"/>
  <c r="K113" i="243"/>
  <c r="E114" i="253" s="1"/>
  <c r="C113" i="243"/>
  <c r="F113" i="243"/>
  <c r="E113" i="243"/>
  <c r="G113" i="243"/>
  <c r="L113" i="243"/>
  <c r="F114" i="253" s="1"/>
  <c r="D113" i="243"/>
  <c r="J113" i="243"/>
  <c r="W113" i="243" s="1"/>
  <c r="S113" i="243" s="1"/>
  <c r="Y113" i="243" s="1"/>
  <c r="F113" i="265" s="1"/>
  <c r="M113" i="243"/>
  <c r="G114" i="253" s="1"/>
  <c r="I113" i="243"/>
  <c r="C114" i="253" s="1"/>
  <c r="H113" i="243"/>
  <c r="D113" i="253"/>
  <c r="N112" i="243"/>
  <c r="O112" i="243" s="1"/>
  <c r="B115" i="253"/>
  <c r="H116" i="251"/>
  <c r="B114" i="243"/>
  <c r="A115" i="253"/>
  <c r="G116" i="251"/>
  <c r="A114" i="243"/>
  <c r="B113" i="244" l="1"/>
  <c r="T113" i="243"/>
  <c r="F113" i="244" s="1"/>
  <c r="B113" i="264"/>
  <c r="D113" i="264" s="1"/>
  <c r="B116" i="253"/>
  <c r="H117" i="251"/>
  <c r="B115" i="243"/>
  <c r="D114" i="253"/>
  <c r="N113" i="243"/>
  <c r="O113" i="243" s="1"/>
  <c r="E114" i="243"/>
  <c r="D114" i="243"/>
  <c r="L114" i="243"/>
  <c r="F115" i="253" s="1"/>
  <c r="K114" i="243"/>
  <c r="E115" i="253" s="1"/>
  <c r="J114" i="243"/>
  <c r="W114" i="243" s="1"/>
  <c r="S114" i="243" s="1"/>
  <c r="B114" i="264" s="1"/>
  <c r="D114" i="264" s="1"/>
  <c r="G114" i="243"/>
  <c r="C114" i="243"/>
  <c r="M114" i="243"/>
  <c r="G115" i="253" s="1"/>
  <c r="H114" i="243"/>
  <c r="I114" i="243"/>
  <c r="C115" i="253" s="1"/>
  <c r="F114" i="243"/>
  <c r="A116" i="253"/>
  <c r="G117" i="251"/>
  <c r="A115" i="243"/>
  <c r="Y114" i="243" l="1"/>
  <c r="F114" i="265" s="1"/>
  <c r="T114" i="243"/>
  <c r="F114" i="244" s="1"/>
  <c r="B114" i="244"/>
  <c r="A117" i="253"/>
  <c r="G118" i="251"/>
  <c r="A116" i="243"/>
  <c r="E115" i="243"/>
  <c r="H115" i="243"/>
  <c r="L115" i="243"/>
  <c r="F116" i="253" s="1"/>
  <c r="K115" i="243"/>
  <c r="E116" i="253" s="1"/>
  <c r="M115" i="243"/>
  <c r="G116" i="253" s="1"/>
  <c r="C115" i="243"/>
  <c r="F115" i="243"/>
  <c r="D115" i="243"/>
  <c r="I115" i="243"/>
  <c r="C116" i="253" s="1"/>
  <c r="G115" i="243"/>
  <c r="J115" i="243"/>
  <c r="W115" i="243" s="1"/>
  <c r="S115" i="243" s="1"/>
  <c r="Y115" i="243" s="1"/>
  <c r="F115" i="265" s="1"/>
  <c r="B117" i="253"/>
  <c r="H118" i="251"/>
  <c r="B116" i="243"/>
  <c r="D115" i="253"/>
  <c r="N114" i="243"/>
  <c r="O114" i="243" s="1"/>
  <c r="T115" i="243" l="1"/>
  <c r="F115" i="244" s="1"/>
  <c r="B115" i="264"/>
  <c r="D115" i="264" s="1"/>
  <c r="B115" i="244"/>
  <c r="I116" i="243"/>
  <c r="C117" i="253" s="1"/>
  <c r="D116" i="243"/>
  <c r="H116" i="243"/>
  <c r="L116" i="243"/>
  <c r="F117" i="253" s="1"/>
  <c r="M116" i="243"/>
  <c r="G117" i="253" s="1"/>
  <c r="F116" i="243"/>
  <c r="E116" i="243"/>
  <c r="J116" i="243"/>
  <c r="W116" i="243" s="1"/>
  <c r="S116" i="243" s="1"/>
  <c r="Y116" i="243" s="1"/>
  <c r="F116" i="265" s="1"/>
  <c r="G116" i="243"/>
  <c r="K116" i="243"/>
  <c r="E117" i="253" s="1"/>
  <c r="C116" i="243"/>
  <c r="A118" i="253"/>
  <c r="G119" i="251"/>
  <c r="A117" i="243"/>
  <c r="B118" i="253"/>
  <c r="B117" i="243"/>
  <c r="H119" i="251"/>
  <c r="D116" i="253"/>
  <c r="N115" i="243"/>
  <c r="O115" i="243" s="1"/>
  <c r="B116" i="244" l="1"/>
  <c r="T116" i="243"/>
  <c r="F116" i="244" s="1"/>
  <c r="B116" i="264"/>
  <c r="D116" i="264" s="1"/>
  <c r="B119" i="253"/>
  <c r="B118" i="243"/>
  <c r="H120" i="251"/>
  <c r="M117" i="243"/>
  <c r="G118" i="253" s="1"/>
  <c r="I117" i="243"/>
  <c r="C118" i="253" s="1"/>
  <c r="C117" i="243"/>
  <c r="J117" i="243"/>
  <c r="W117" i="243" s="1"/>
  <c r="S117" i="243" s="1"/>
  <c r="B117" i="264" s="1"/>
  <c r="D117" i="264" s="1"/>
  <c r="G117" i="243"/>
  <c r="E117" i="243"/>
  <c r="D117" i="243"/>
  <c r="K117" i="243"/>
  <c r="E118" i="253" s="1"/>
  <c r="L117" i="243"/>
  <c r="F118" i="253" s="1"/>
  <c r="F117" i="243"/>
  <c r="H117" i="243"/>
  <c r="D117" i="253"/>
  <c r="N116" i="243"/>
  <c r="O116" i="243" s="1"/>
  <c r="A119" i="253"/>
  <c r="A118" i="243"/>
  <c r="G120" i="251"/>
  <c r="B117" i="244" l="1"/>
  <c r="Y117" i="243"/>
  <c r="F117" i="265" s="1"/>
  <c r="T117" i="243"/>
  <c r="F117" i="244" s="1"/>
  <c r="D118" i="253"/>
  <c r="N117" i="243"/>
  <c r="O117" i="243" s="1"/>
  <c r="M118" i="243"/>
  <c r="G119" i="253" s="1"/>
  <c r="C118" i="243"/>
  <c r="K118" i="243"/>
  <c r="E119" i="253" s="1"/>
  <c r="I118" i="243"/>
  <c r="C119" i="253" s="1"/>
  <c r="G118" i="243"/>
  <c r="J118" i="243"/>
  <c r="W118" i="243" s="1"/>
  <c r="S118" i="243" s="1"/>
  <c r="Y118" i="243" s="1"/>
  <c r="F118" i="265" s="1"/>
  <c r="F118" i="243"/>
  <c r="D118" i="243"/>
  <c r="H118" i="243"/>
  <c r="E118" i="243"/>
  <c r="L118" i="243"/>
  <c r="F119" i="253" s="1"/>
  <c r="A120" i="253"/>
  <c r="G121" i="251"/>
  <c r="A119" i="243"/>
  <c r="B120" i="253"/>
  <c r="H121" i="251"/>
  <c r="B119" i="243"/>
  <c r="T118" i="243" l="1"/>
  <c r="F118" i="244" s="1"/>
  <c r="B118" i="244"/>
  <c r="B118" i="264"/>
  <c r="D118" i="264" s="1"/>
  <c r="H119" i="243"/>
  <c r="K119" i="243"/>
  <c r="E120" i="253" s="1"/>
  <c r="F119" i="243"/>
  <c r="E119" i="243"/>
  <c r="I119" i="243"/>
  <c r="C120" i="253" s="1"/>
  <c r="C119" i="243"/>
  <c r="D119" i="243"/>
  <c r="L119" i="243"/>
  <c r="F120" i="253" s="1"/>
  <c r="J119" i="243"/>
  <c r="W119" i="243" s="1"/>
  <c r="S119" i="243" s="1"/>
  <c r="Y119" i="243" s="1"/>
  <c r="F119" i="265" s="1"/>
  <c r="G119" i="243"/>
  <c r="M119" i="243"/>
  <c r="G120" i="253" s="1"/>
  <c r="A121" i="253"/>
  <c r="G122" i="251"/>
  <c r="A120" i="243"/>
  <c r="B121" i="253"/>
  <c r="H122" i="251"/>
  <c r="B120" i="243"/>
  <c r="D119" i="253"/>
  <c r="N118" i="243"/>
  <c r="O118" i="243" s="1"/>
  <c r="B119" i="244" l="1"/>
  <c r="B119" i="264"/>
  <c r="D119" i="264" s="1"/>
  <c r="T119" i="243"/>
  <c r="F119" i="244" s="1"/>
  <c r="D120" i="253"/>
  <c r="N119" i="243"/>
  <c r="O119" i="243" s="1"/>
  <c r="B122" i="253"/>
  <c r="H123" i="251"/>
  <c r="B121" i="243"/>
  <c r="K120" i="243"/>
  <c r="E121" i="253" s="1"/>
  <c r="I120" i="243"/>
  <c r="C121" i="253" s="1"/>
  <c r="E120" i="243"/>
  <c r="C120" i="243"/>
  <c r="H120" i="243"/>
  <c r="J120" i="243"/>
  <c r="W120" i="243" s="1"/>
  <c r="S120" i="243" s="1"/>
  <c r="Y120" i="243" s="1"/>
  <c r="F120" i="265" s="1"/>
  <c r="D120" i="243"/>
  <c r="F120" i="243"/>
  <c r="L120" i="243"/>
  <c r="F121" i="253" s="1"/>
  <c r="G120" i="243"/>
  <c r="M120" i="243"/>
  <c r="G121" i="253" s="1"/>
  <c r="A122" i="253"/>
  <c r="G123" i="251"/>
  <c r="A121" i="243"/>
  <c r="T120" i="243" l="1"/>
  <c r="F120" i="244" s="1"/>
  <c r="B120" i="244"/>
  <c r="B120" i="264"/>
  <c r="D120" i="264" s="1"/>
  <c r="E121" i="243"/>
  <c r="L121" i="243"/>
  <c r="F122" i="253" s="1"/>
  <c r="I121" i="243"/>
  <c r="C122" i="253" s="1"/>
  <c r="C121" i="243"/>
  <c r="H121" i="243"/>
  <c r="F121" i="243"/>
  <c r="J121" i="243"/>
  <c r="W121" i="243" s="1"/>
  <c r="S121" i="243" s="1"/>
  <c r="B121" i="244" s="1"/>
  <c r="M121" i="243"/>
  <c r="G122" i="253" s="1"/>
  <c r="D121" i="243"/>
  <c r="G121" i="243"/>
  <c r="K121" i="243"/>
  <c r="E122" i="253" s="1"/>
  <c r="B123" i="253"/>
  <c r="H124" i="251"/>
  <c r="B122" i="243"/>
  <c r="A123" i="253"/>
  <c r="G124" i="251"/>
  <c r="A122" i="243"/>
  <c r="D121" i="253"/>
  <c r="N120" i="243"/>
  <c r="O120" i="243" s="1"/>
  <c r="B121" i="264" l="1"/>
  <c r="D121" i="264" s="1"/>
  <c r="T121" i="243"/>
  <c r="F121" i="244" s="1"/>
  <c r="Y121" i="243"/>
  <c r="F121" i="265" s="1"/>
  <c r="D122" i="253"/>
  <c r="N121" i="243"/>
  <c r="O121" i="243" s="1"/>
  <c r="F122" i="243"/>
  <c r="J122" i="243"/>
  <c r="W122" i="243" s="1"/>
  <c r="S122" i="243" s="1"/>
  <c r="Y122" i="243" s="1"/>
  <c r="F122" i="265" s="1"/>
  <c r="M122" i="243"/>
  <c r="G123" i="253" s="1"/>
  <c r="G122" i="243"/>
  <c r="C122" i="243"/>
  <c r="H122" i="243"/>
  <c r="I122" i="243"/>
  <c r="C123" i="253" s="1"/>
  <c r="D122" i="243"/>
  <c r="L122" i="243"/>
  <c r="F123" i="253" s="1"/>
  <c r="E122" i="243"/>
  <c r="K122" i="243"/>
  <c r="E123" i="253" s="1"/>
  <c r="A124" i="253"/>
  <c r="A123" i="243"/>
  <c r="G125" i="251"/>
  <c r="B124" i="253"/>
  <c r="B123" i="243"/>
  <c r="H125" i="251"/>
  <c r="B122" i="264" l="1"/>
  <c r="D122" i="264" s="1"/>
  <c r="T122" i="243"/>
  <c r="F122" i="244" s="1"/>
  <c r="B122" i="244"/>
  <c r="B125" i="253"/>
  <c r="H126" i="251"/>
  <c r="B124" i="243"/>
  <c r="A125" i="253"/>
  <c r="G126" i="251"/>
  <c r="A124" i="243"/>
  <c r="D123" i="253"/>
  <c r="N122" i="243"/>
  <c r="O122" i="243" s="1"/>
  <c r="K123" i="243"/>
  <c r="E124" i="253" s="1"/>
  <c r="M123" i="243"/>
  <c r="G124" i="253" s="1"/>
  <c r="D123" i="243"/>
  <c r="H123" i="243"/>
  <c r="G123" i="243"/>
  <c r="J123" i="243"/>
  <c r="W123" i="243" s="1"/>
  <c r="S123" i="243" s="1"/>
  <c r="B123" i="264" s="1"/>
  <c r="D123" i="264" s="1"/>
  <c r="E123" i="243"/>
  <c r="C123" i="243"/>
  <c r="I123" i="243"/>
  <c r="C124" i="253" s="1"/>
  <c r="F123" i="243"/>
  <c r="L123" i="243"/>
  <c r="F124" i="253" s="1"/>
  <c r="Y123" i="243" l="1"/>
  <c r="F123" i="265" s="1"/>
  <c r="B123" i="244"/>
  <c r="T123" i="243"/>
  <c r="F123" i="244" s="1"/>
  <c r="I124" i="243"/>
  <c r="C125" i="253" s="1"/>
  <c r="K124" i="243"/>
  <c r="E125" i="253" s="1"/>
  <c r="C124" i="243"/>
  <c r="L124" i="243"/>
  <c r="F125" i="253" s="1"/>
  <c r="E124" i="243"/>
  <c r="G124" i="243"/>
  <c r="D124" i="243"/>
  <c r="F124" i="243"/>
  <c r="J124" i="243"/>
  <c r="W124" i="243" s="1"/>
  <c r="S124" i="243" s="1"/>
  <c r="Y124" i="243" s="1"/>
  <c r="F124" i="265" s="1"/>
  <c r="M124" i="243"/>
  <c r="G125" i="253" s="1"/>
  <c r="H124" i="243"/>
  <c r="A126" i="253"/>
  <c r="G127" i="251"/>
  <c r="A125" i="243"/>
  <c r="D124" i="253"/>
  <c r="N123" i="243"/>
  <c r="O123" i="243" s="1"/>
  <c r="B126" i="253"/>
  <c r="B125" i="243"/>
  <c r="H127" i="251"/>
  <c r="B124" i="244" l="1"/>
  <c r="T124" i="243"/>
  <c r="F124" i="244" s="1"/>
  <c r="B124" i="264"/>
  <c r="D124" i="264" s="1"/>
  <c r="B127" i="253"/>
  <c r="B126" i="243"/>
  <c r="H128" i="251"/>
  <c r="D125" i="243"/>
  <c r="H125" i="243"/>
  <c r="F125" i="243"/>
  <c r="L125" i="243"/>
  <c r="F126" i="253" s="1"/>
  <c r="C125" i="243"/>
  <c r="E125" i="243"/>
  <c r="K125" i="243"/>
  <c r="E126" i="253" s="1"/>
  <c r="I125" i="243"/>
  <c r="C126" i="253" s="1"/>
  <c r="M125" i="243"/>
  <c r="G126" i="253" s="1"/>
  <c r="G125" i="243"/>
  <c r="J125" i="243"/>
  <c r="W125" i="243" s="1"/>
  <c r="S125" i="243" s="1"/>
  <c r="B125" i="264" s="1"/>
  <c r="D125" i="264" s="1"/>
  <c r="A127" i="253"/>
  <c r="G128" i="251"/>
  <c r="A126" i="243"/>
  <c r="D125" i="253"/>
  <c r="N124" i="243"/>
  <c r="O124" i="243" s="1"/>
  <c r="Y125" i="243" l="1"/>
  <c r="F125" i="265" s="1"/>
  <c r="B125" i="244"/>
  <c r="T125" i="243"/>
  <c r="F125" i="244" s="1"/>
  <c r="I126" i="243"/>
  <c r="C127" i="253" s="1"/>
  <c r="M126" i="243"/>
  <c r="G127" i="253" s="1"/>
  <c r="K126" i="243"/>
  <c r="E127" i="253" s="1"/>
  <c r="J126" i="243"/>
  <c r="W126" i="243" s="1"/>
  <c r="S126" i="243" s="1"/>
  <c r="Y126" i="243" s="1"/>
  <c r="F126" i="265" s="1"/>
  <c r="D126" i="243"/>
  <c r="L126" i="243"/>
  <c r="F127" i="253" s="1"/>
  <c r="F126" i="243"/>
  <c r="E126" i="243"/>
  <c r="C126" i="243"/>
  <c r="H126" i="243"/>
  <c r="G126" i="243"/>
  <c r="A128" i="253"/>
  <c r="A127" i="243"/>
  <c r="G129" i="251"/>
  <c r="B128" i="253"/>
  <c r="H129" i="251"/>
  <c r="B127" i="243"/>
  <c r="D126" i="253"/>
  <c r="N125" i="243"/>
  <c r="O125" i="243" s="1"/>
  <c r="B126" i="244" l="1"/>
  <c r="T126" i="243"/>
  <c r="F126" i="244" s="1"/>
  <c r="B126" i="264"/>
  <c r="D126" i="264" s="1"/>
  <c r="B129" i="253"/>
  <c r="H130" i="251"/>
  <c r="B128" i="243"/>
  <c r="D127" i="253"/>
  <c r="N126" i="243"/>
  <c r="O126" i="243" s="1"/>
  <c r="A129" i="253"/>
  <c r="G130" i="251"/>
  <c r="A128" i="243"/>
  <c r="M127" i="243"/>
  <c r="G128" i="253" s="1"/>
  <c r="E127" i="243"/>
  <c r="C127" i="243"/>
  <c r="F127" i="243"/>
  <c r="H127" i="243"/>
  <c r="K127" i="243"/>
  <c r="E128" i="253" s="1"/>
  <c r="J127" i="243"/>
  <c r="W127" i="243" s="1"/>
  <c r="S127" i="243" s="1"/>
  <c r="B127" i="244" s="1"/>
  <c r="D127" i="243"/>
  <c r="I127" i="243"/>
  <c r="C128" i="253" s="1"/>
  <c r="L127" i="243"/>
  <c r="F128" i="253" s="1"/>
  <c r="G127" i="243"/>
  <c r="B127" i="264" l="1"/>
  <c r="D127" i="264" s="1"/>
  <c r="Y127" i="243"/>
  <c r="F127" i="265" s="1"/>
  <c r="T127" i="243"/>
  <c r="F127" i="244" s="1"/>
  <c r="K128" i="243"/>
  <c r="E129" i="253" s="1"/>
  <c r="I128" i="243"/>
  <c r="C129" i="253" s="1"/>
  <c r="E128" i="243"/>
  <c r="F128" i="243"/>
  <c r="C128" i="243"/>
  <c r="M128" i="243"/>
  <c r="G129" i="253" s="1"/>
  <c r="D128" i="243"/>
  <c r="H128" i="243"/>
  <c r="J128" i="243"/>
  <c r="W128" i="243" s="1"/>
  <c r="S128" i="243" s="1"/>
  <c r="Y128" i="243" s="1"/>
  <c r="F128" i="265" s="1"/>
  <c r="G128" i="243"/>
  <c r="L128" i="243"/>
  <c r="F129" i="253" s="1"/>
  <c r="B130" i="253"/>
  <c r="H131" i="251"/>
  <c r="B129" i="243"/>
  <c r="A130" i="253"/>
  <c r="G131" i="251"/>
  <c r="A129" i="243"/>
  <c r="D128" i="253"/>
  <c r="N127" i="243"/>
  <c r="O127" i="243" s="1"/>
  <c r="B128" i="244" l="1"/>
  <c r="T128" i="243"/>
  <c r="F128" i="244" s="1"/>
  <c r="B128" i="264"/>
  <c r="D128" i="264" s="1"/>
  <c r="D129" i="253"/>
  <c r="N128" i="243"/>
  <c r="O128" i="243" s="1"/>
  <c r="D129" i="243"/>
  <c r="G129" i="243"/>
  <c r="I129" i="243"/>
  <c r="C130" i="253" s="1"/>
  <c r="M129" i="243"/>
  <c r="G130" i="253" s="1"/>
  <c r="F129" i="243"/>
  <c r="C129" i="243"/>
  <c r="J129" i="243"/>
  <c r="W129" i="243" s="1"/>
  <c r="S129" i="243" s="1"/>
  <c r="B129" i="264" s="1"/>
  <c r="D129" i="264" s="1"/>
  <c r="E129" i="243"/>
  <c r="K129" i="243"/>
  <c r="E130" i="253" s="1"/>
  <c r="H129" i="243"/>
  <c r="L129" i="243"/>
  <c r="F130" i="253" s="1"/>
  <c r="A131" i="253"/>
  <c r="A130" i="243"/>
  <c r="G132" i="251"/>
  <c r="B131" i="253"/>
  <c r="H132" i="251"/>
  <c r="B130" i="243"/>
  <c r="B129" i="244" l="1"/>
  <c r="T129" i="243"/>
  <c r="F129" i="244" s="1"/>
  <c r="Y129" i="243"/>
  <c r="F129" i="265" s="1"/>
  <c r="D130" i="253"/>
  <c r="N129" i="243"/>
  <c r="O129" i="243" s="1"/>
  <c r="A132" i="253"/>
  <c r="G133" i="251"/>
  <c r="A131" i="243"/>
  <c r="E130" i="243"/>
  <c r="C130" i="243"/>
  <c r="J130" i="243"/>
  <c r="W130" i="243" s="1"/>
  <c r="S130" i="243" s="1"/>
  <c r="Y130" i="243" s="1"/>
  <c r="F130" i="265" s="1"/>
  <c r="G130" i="243"/>
  <c r="F130" i="243"/>
  <c r="D130" i="243"/>
  <c r="H130" i="243"/>
  <c r="L130" i="243"/>
  <c r="F131" i="253" s="1"/>
  <c r="I130" i="243"/>
  <c r="C131" i="253" s="1"/>
  <c r="M130" i="243"/>
  <c r="G131" i="253" s="1"/>
  <c r="K130" i="243"/>
  <c r="E131" i="253" s="1"/>
  <c r="B132" i="253"/>
  <c r="B131" i="243"/>
  <c r="H133" i="251"/>
  <c r="B130" i="244" l="1"/>
  <c r="T130" i="243"/>
  <c r="F130" i="244" s="1"/>
  <c r="B130" i="264"/>
  <c r="D130" i="264" s="1"/>
  <c r="D131" i="253"/>
  <c r="N130" i="243"/>
  <c r="O130" i="243" s="1"/>
  <c r="B133" i="253"/>
  <c r="H134" i="251"/>
  <c r="B132" i="243"/>
  <c r="E131" i="243"/>
  <c r="K131" i="243"/>
  <c r="E132" i="253" s="1"/>
  <c r="H131" i="243"/>
  <c r="C131" i="243"/>
  <c r="F131" i="243"/>
  <c r="M131" i="243"/>
  <c r="G132" i="253" s="1"/>
  <c r="J131" i="243"/>
  <c r="W131" i="243" s="1"/>
  <c r="S131" i="243" s="1"/>
  <c r="B131" i="264" s="1"/>
  <c r="D131" i="264" s="1"/>
  <c r="G131" i="243"/>
  <c r="L131" i="243"/>
  <c r="F132" i="253" s="1"/>
  <c r="D131" i="243"/>
  <c r="I131" i="243"/>
  <c r="C132" i="253" s="1"/>
  <c r="A133" i="253"/>
  <c r="A132" i="243"/>
  <c r="G134" i="251"/>
  <c r="Y131" i="243" l="1"/>
  <c r="F131" i="265" s="1"/>
  <c r="B131" i="244"/>
  <c r="T131" i="243"/>
  <c r="F131" i="244" s="1"/>
  <c r="A134" i="253"/>
  <c r="G135" i="251"/>
  <c r="A133" i="243"/>
  <c r="F132" i="243"/>
  <c r="K132" i="243"/>
  <c r="E133" i="253" s="1"/>
  <c r="C132" i="243"/>
  <c r="L132" i="243"/>
  <c r="F133" i="253" s="1"/>
  <c r="G132" i="243"/>
  <c r="I132" i="243"/>
  <c r="C133" i="253" s="1"/>
  <c r="D132" i="243"/>
  <c r="H132" i="243"/>
  <c r="M132" i="243"/>
  <c r="G133" i="253" s="1"/>
  <c r="J132" i="243"/>
  <c r="W132" i="243" s="1"/>
  <c r="S132" i="243" s="1"/>
  <c r="Y132" i="243" s="1"/>
  <c r="F132" i="265" s="1"/>
  <c r="E132" i="243"/>
  <c r="B134" i="253"/>
  <c r="B133" i="243"/>
  <c r="H135" i="251"/>
  <c r="D132" i="253"/>
  <c r="N131" i="243"/>
  <c r="O131" i="243" s="1"/>
  <c r="B132" i="244" l="1"/>
  <c r="B132" i="264"/>
  <c r="D132" i="264" s="1"/>
  <c r="T132" i="243"/>
  <c r="F132" i="244" s="1"/>
  <c r="G133" i="243"/>
  <c r="I133" i="243"/>
  <c r="C134" i="253" s="1"/>
  <c r="L133" i="243"/>
  <c r="F134" i="253" s="1"/>
  <c r="C133" i="243"/>
  <c r="F133" i="243"/>
  <c r="J133" i="243"/>
  <c r="W133" i="243" s="1"/>
  <c r="S133" i="243" s="1"/>
  <c r="Y133" i="243" s="1"/>
  <c r="F133" i="265" s="1"/>
  <c r="D133" i="243"/>
  <c r="H133" i="243"/>
  <c r="K133" i="243"/>
  <c r="E134" i="253" s="1"/>
  <c r="M133" i="243"/>
  <c r="G134" i="253" s="1"/>
  <c r="E133" i="243"/>
  <c r="A135" i="253"/>
  <c r="G136" i="251"/>
  <c r="A134" i="243"/>
  <c r="B135" i="253"/>
  <c r="B134" i="243"/>
  <c r="H136" i="251"/>
  <c r="D133" i="253"/>
  <c r="N132" i="243"/>
  <c r="O132" i="243" s="1"/>
  <c r="B133" i="244" l="1"/>
  <c r="T133" i="243"/>
  <c r="F133" i="244" s="1"/>
  <c r="B133" i="264"/>
  <c r="D133" i="264" s="1"/>
  <c r="D134" i="253"/>
  <c r="N133" i="243"/>
  <c r="O133" i="243" s="1"/>
  <c r="B136" i="253"/>
  <c r="B135" i="243"/>
  <c r="H137" i="251"/>
  <c r="G134" i="243"/>
  <c r="J134" i="243"/>
  <c r="W134" i="243" s="1"/>
  <c r="S134" i="243" s="1"/>
  <c r="B134" i="264" s="1"/>
  <c r="D134" i="264" s="1"/>
  <c r="C134" i="243"/>
  <c r="L134" i="243"/>
  <c r="F135" i="253" s="1"/>
  <c r="M134" i="243"/>
  <c r="G135" i="253" s="1"/>
  <c r="K134" i="243"/>
  <c r="E135" i="253" s="1"/>
  <c r="H134" i="243"/>
  <c r="F134" i="243"/>
  <c r="D134" i="243"/>
  <c r="E134" i="243"/>
  <c r="I134" i="243"/>
  <c r="C135" i="253" s="1"/>
  <c r="A136" i="253"/>
  <c r="A135" i="243"/>
  <c r="G137" i="251"/>
  <c r="Y134" i="243" l="1"/>
  <c r="F134" i="265" s="1"/>
  <c r="B134" i="244"/>
  <c r="T134" i="243"/>
  <c r="F134" i="244" s="1"/>
  <c r="D135" i="253"/>
  <c r="N134" i="243"/>
  <c r="O134" i="243" s="1"/>
  <c r="H135" i="243"/>
  <c r="F135" i="243"/>
  <c r="M135" i="243"/>
  <c r="G136" i="253" s="1"/>
  <c r="C135" i="243"/>
  <c r="J135" i="243"/>
  <c r="W135" i="243" s="1"/>
  <c r="S135" i="243" s="1"/>
  <c r="T135" i="243" s="1"/>
  <c r="F135" i="244" s="1"/>
  <c r="K135" i="243"/>
  <c r="E136" i="253" s="1"/>
  <c r="I135" i="243"/>
  <c r="C136" i="253" s="1"/>
  <c r="G135" i="243"/>
  <c r="E135" i="243"/>
  <c r="D135" i="243"/>
  <c r="L135" i="243"/>
  <c r="F136" i="253" s="1"/>
  <c r="B137" i="253"/>
  <c r="H138" i="251"/>
  <c r="B136" i="243"/>
  <c r="A137" i="253"/>
  <c r="G138" i="251"/>
  <c r="A136" i="243"/>
  <c r="B135" i="244" l="1"/>
  <c r="B135" i="264"/>
  <c r="D135" i="264" s="1"/>
  <c r="Y135" i="243"/>
  <c r="F135" i="265" s="1"/>
  <c r="A138" i="253"/>
  <c r="A137" i="243"/>
  <c r="G139" i="251"/>
  <c r="D136" i="253"/>
  <c r="N135" i="243"/>
  <c r="O135" i="243" s="1"/>
  <c r="B138" i="253"/>
  <c r="B137" i="243"/>
  <c r="H139" i="251"/>
  <c r="F136" i="243"/>
  <c r="C136" i="243"/>
  <c r="L136" i="243"/>
  <c r="F137" i="253" s="1"/>
  <c r="I136" i="243"/>
  <c r="C137" i="253" s="1"/>
  <c r="K136" i="243"/>
  <c r="E137" i="253" s="1"/>
  <c r="D136" i="243"/>
  <c r="J136" i="243"/>
  <c r="W136" i="243" s="1"/>
  <c r="S136" i="243" s="1"/>
  <c r="B136" i="264" s="1"/>
  <c r="D136" i="264" s="1"/>
  <c r="G136" i="243"/>
  <c r="M136" i="243"/>
  <c r="G137" i="253" s="1"/>
  <c r="H136" i="243"/>
  <c r="E136" i="243"/>
  <c r="B136" i="244" l="1"/>
  <c r="Y136" i="243"/>
  <c r="F136" i="265" s="1"/>
  <c r="T136" i="243"/>
  <c r="F136" i="244" s="1"/>
  <c r="B139" i="253"/>
  <c r="H140" i="251"/>
  <c r="B138" i="243"/>
  <c r="D137" i="253"/>
  <c r="N136" i="243"/>
  <c r="O136" i="243" s="1"/>
  <c r="A139" i="253"/>
  <c r="A138" i="243"/>
  <c r="G140" i="251"/>
  <c r="J137" i="243"/>
  <c r="W137" i="243" s="1"/>
  <c r="S137" i="243" s="1"/>
  <c r="T137" i="243" s="1"/>
  <c r="F137" i="244" s="1"/>
  <c r="M137" i="243"/>
  <c r="G138" i="253" s="1"/>
  <c r="E137" i="243"/>
  <c r="H137" i="243"/>
  <c r="L137" i="243"/>
  <c r="F138" i="253" s="1"/>
  <c r="K137" i="243"/>
  <c r="E138" i="253" s="1"/>
  <c r="F137" i="243"/>
  <c r="I137" i="243"/>
  <c r="C138" i="253" s="1"/>
  <c r="G137" i="243"/>
  <c r="D137" i="243"/>
  <c r="C137" i="243"/>
  <c r="B137" i="244" l="1"/>
  <c r="B137" i="264"/>
  <c r="D137" i="264" s="1"/>
  <c r="Y137" i="243"/>
  <c r="F137" i="265" s="1"/>
  <c r="A140" i="253"/>
  <c r="G141" i="251"/>
  <c r="A139" i="243"/>
  <c r="J138" i="243"/>
  <c r="W138" i="243" s="1"/>
  <c r="S138" i="243" s="1"/>
  <c r="Y138" i="243" s="1"/>
  <c r="F138" i="265" s="1"/>
  <c r="C138" i="243"/>
  <c r="D138" i="243"/>
  <c r="K138" i="243"/>
  <c r="E139" i="253" s="1"/>
  <c r="E138" i="243"/>
  <c r="M138" i="243"/>
  <c r="G139" i="253" s="1"/>
  <c r="H138" i="243"/>
  <c r="G138" i="243"/>
  <c r="L138" i="243"/>
  <c r="F139" i="253" s="1"/>
  <c r="F138" i="243"/>
  <c r="I138" i="243"/>
  <c r="C139" i="253" s="1"/>
  <c r="B140" i="253"/>
  <c r="H141" i="251"/>
  <c r="B139" i="243"/>
  <c r="D138" i="253"/>
  <c r="N137" i="243"/>
  <c r="O137" i="243" s="1"/>
  <c r="T138" i="243" l="1"/>
  <c r="F138" i="244" s="1"/>
  <c r="B138" i="264"/>
  <c r="D138" i="264" s="1"/>
  <c r="B138" i="244"/>
  <c r="B141" i="253"/>
  <c r="B140" i="243"/>
  <c r="H142" i="251"/>
  <c r="D139" i="253"/>
  <c r="N138" i="243"/>
  <c r="O138" i="243" s="1"/>
  <c r="K139" i="243"/>
  <c r="E140" i="253" s="1"/>
  <c r="M139" i="243"/>
  <c r="G140" i="253" s="1"/>
  <c r="C139" i="243"/>
  <c r="E139" i="243"/>
  <c r="D139" i="243"/>
  <c r="L139" i="243"/>
  <c r="F140" i="253" s="1"/>
  <c r="F139" i="243"/>
  <c r="J139" i="243"/>
  <c r="W139" i="243" s="1"/>
  <c r="S139" i="243" s="1"/>
  <c r="B139" i="244" s="1"/>
  <c r="G139" i="243"/>
  <c r="I139" i="243"/>
  <c r="C140" i="253" s="1"/>
  <c r="H139" i="243"/>
  <c r="A141" i="253"/>
  <c r="G142" i="251"/>
  <c r="A140" i="243"/>
  <c r="B139" i="264" l="1"/>
  <c r="D139" i="264" s="1"/>
  <c r="T139" i="243"/>
  <c r="F139" i="244" s="1"/>
  <c r="Y139" i="243"/>
  <c r="F139" i="265" s="1"/>
  <c r="A142" i="253"/>
  <c r="A141" i="243"/>
  <c r="G143" i="251"/>
  <c r="I140" i="243"/>
  <c r="C141" i="253" s="1"/>
  <c r="K140" i="243"/>
  <c r="E141" i="253" s="1"/>
  <c r="F140" i="243"/>
  <c r="E140" i="243"/>
  <c r="C140" i="243"/>
  <c r="D140" i="243"/>
  <c r="H140" i="243"/>
  <c r="L140" i="243"/>
  <c r="F141" i="253" s="1"/>
  <c r="G140" i="243"/>
  <c r="J140" i="243"/>
  <c r="W140" i="243" s="1"/>
  <c r="S140" i="243" s="1"/>
  <c r="Y140" i="243" s="1"/>
  <c r="F140" i="265" s="1"/>
  <c r="M140" i="243"/>
  <c r="G141" i="253" s="1"/>
  <c r="B142" i="253"/>
  <c r="H143" i="251"/>
  <c r="B141" i="243"/>
  <c r="D140" i="253"/>
  <c r="N139" i="243"/>
  <c r="O139" i="243" s="1"/>
  <c r="B140" i="244" l="1"/>
  <c r="B140" i="264"/>
  <c r="D140" i="264" s="1"/>
  <c r="T140" i="243"/>
  <c r="F140" i="244" s="1"/>
  <c r="D141" i="253"/>
  <c r="N140" i="243"/>
  <c r="O140" i="243" s="1"/>
  <c r="A143" i="253"/>
  <c r="G144" i="251"/>
  <c r="A142" i="243"/>
  <c r="L141" i="243"/>
  <c r="F142" i="253" s="1"/>
  <c r="G141" i="243"/>
  <c r="D141" i="243"/>
  <c r="C141" i="243"/>
  <c r="J141" i="243"/>
  <c r="W141" i="243" s="1"/>
  <c r="S141" i="243" s="1"/>
  <c r="Y141" i="243" s="1"/>
  <c r="F141" i="265" s="1"/>
  <c r="K141" i="243"/>
  <c r="E142" i="253" s="1"/>
  <c r="I141" i="243"/>
  <c r="C142" i="253" s="1"/>
  <c r="F141" i="243"/>
  <c r="M141" i="243"/>
  <c r="G142" i="253" s="1"/>
  <c r="E141" i="243"/>
  <c r="H141" i="243"/>
  <c r="B143" i="253"/>
  <c r="H144" i="251"/>
  <c r="B142" i="243"/>
  <c r="B141" i="244" l="1"/>
  <c r="T141" i="243"/>
  <c r="F141" i="244" s="1"/>
  <c r="B141" i="264"/>
  <c r="D141" i="264" s="1"/>
  <c r="B144" i="253"/>
  <c r="H145" i="251"/>
  <c r="B143" i="243"/>
  <c r="M142" i="243"/>
  <c r="G143" i="253" s="1"/>
  <c r="I142" i="243"/>
  <c r="C143" i="253" s="1"/>
  <c r="F142" i="243"/>
  <c r="G142" i="243"/>
  <c r="E142" i="243"/>
  <c r="C142" i="243"/>
  <c r="H142" i="243"/>
  <c r="J142" i="243"/>
  <c r="W142" i="243" s="1"/>
  <c r="S142" i="243" s="1"/>
  <c r="Y142" i="243" s="1"/>
  <c r="F142" i="265" s="1"/>
  <c r="D142" i="243"/>
  <c r="L142" i="243"/>
  <c r="F143" i="253" s="1"/>
  <c r="K142" i="243"/>
  <c r="E143" i="253" s="1"/>
  <c r="A144" i="253"/>
  <c r="A143" i="243"/>
  <c r="G145" i="251"/>
  <c r="D142" i="253"/>
  <c r="N141" i="243"/>
  <c r="O141" i="243" s="1"/>
  <c r="B142" i="264" l="1"/>
  <c r="D142" i="264" s="1"/>
  <c r="B142" i="244"/>
  <c r="T142" i="243"/>
  <c r="F142" i="244" s="1"/>
  <c r="D143" i="253"/>
  <c r="N142" i="243"/>
  <c r="O142" i="243" s="1"/>
  <c r="A145" i="253"/>
  <c r="G146" i="251"/>
  <c r="A144" i="243"/>
  <c r="B145" i="253"/>
  <c r="H146" i="251"/>
  <c r="B144" i="243"/>
  <c r="M143" i="243"/>
  <c r="G144" i="253" s="1"/>
  <c r="H143" i="243"/>
  <c r="E143" i="243"/>
  <c r="C143" i="243"/>
  <c r="F143" i="243"/>
  <c r="L143" i="243"/>
  <c r="F144" i="253" s="1"/>
  <c r="G143" i="243"/>
  <c r="D143" i="243"/>
  <c r="I143" i="243"/>
  <c r="C144" i="253" s="1"/>
  <c r="J143" i="243"/>
  <c r="W143" i="243" s="1"/>
  <c r="S143" i="243" s="1"/>
  <c r="Y143" i="243" s="1"/>
  <c r="F143" i="265" s="1"/>
  <c r="K143" i="243"/>
  <c r="E144" i="253" s="1"/>
  <c r="B143" i="264" l="1"/>
  <c r="D143" i="264" s="1"/>
  <c r="B143" i="244"/>
  <c r="T143" i="243"/>
  <c r="F143" i="244" s="1"/>
  <c r="K144" i="243"/>
  <c r="E145" i="253" s="1"/>
  <c r="I144" i="243"/>
  <c r="C145" i="253" s="1"/>
  <c r="C144" i="243"/>
  <c r="D144" i="243"/>
  <c r="H144" i="243"/>
  <c r="F144" i="243"/>
  <c r="J144" i="243"/>
  <c r="W144" i="243" s="1"/>
  <c r="S144" i="243" s="1"/>
  <c r="B144" i="264" s="1"/>
  <c r="D144" i="264" s="1"/>
  <c r="G144" i="243"/>
  <c r="M144" i="243"/>
  <c r="G145" i="253" s="1"/>
  <c r="L144" i="243"/>
  <c r="F145" i="253" s="1"/>
  <c r="E144" i="243"/>
  <c r="A146" i="253"/>
  <c r="G147" i="251"/>
  <c r="A145" i="243"/>
  <c r="B146" i="253"/>
  <c r="H147" i="251"/>
  <c r="B145" i="243"/>
  <c r="D144" i="253"/>
  <c r="N143" i="243"/>
  <c r="O143" i="243" s="1"/>
  <c r="T144" i="243" l="1"/>
  <c r="F144" i="244" s="1"/>
  <c r="Y144" i="243"/>
  <c r="F144" i="265" s="1"/>
  <c r="B144" i="244"/>
  <c r="B147" i="253"/>
  <c r="H148" i="251"/>
  <c r="B146" i="243"/>
  <c r="D145" i="253"/>
  <c r="N144" i="243"/>
  <c r="O144" i="243" s="1"/>
  <c r="D145" i="243"/>
  <c r="I145" i="243"/>
  <c r="C146" i="253" s="1"/>
  <c r="G145" i="243"/>
  <c r="K145" i="243"/>
  <c r="E146" i="253" s="1"/>
  <c r="C145" i="243"/>
  <c r="E145" i="243"/>
  <c r="M145" i="243"/>
  <c r="G146" i="253" s="1"/>
  <c r="L145" i="243"/>
  <c r="F146" i="253" s="1"/>
  <c r="F145" i="243"/>
  <c r="H145" i="243"/>
  <c r="J145" i="243"/>
  <c r="W145" i="243" s="1"/>
  <c r="S145" i="243" s="1"/>
  <c r="Y145" i="243" s="1"/>
  <c r="F145" i="265" s="1"/>
  <c r="A147" i="253"/>
  <c r="G148" i="251"/>
  <c r="A146" i="243"/>
  <c r="B145" i="244" l="1"/>
  <c r="T145" i="243"/>
  <c r="F145" i="244" s="1"/>
  <c r="B145" i="264"/>
  <c r="D145" i="264" s="1"/>
  <c r="D146" i="253"/>
  <c r="N145" i="243"/>
  <c r="O145" i="243" s="1"/>
  <c r="B148" i="253"/>
  <c r="B147" i="243"/>
  <c r="H149" i="251"/>
  <c r="E146" i="243"/>
  <c r="J146" i="243"/>
  <c r="W146" i="243" s="1"/>
  <c r="S146" i="243" s="1"/>
  <c r="Y146" i="243" s="1"/>
  <c r="F146" i="265" s="1"/>
  <c r="F146" i="243"/>
  <c r="G146" i="243"/>
  <c r="C146" i="243"/>
  <c r="L146" i="243"/>
  <c r="F147" i="253" s="1"/>
  <c r="M146" i="243"/>
  <c r="G147" i="253" s="1"/>
  <c r="D146" i="243"/>
  <c r="H146" i="243"/>
  <c r="K146" i="243"/>
  <c r="E147" i="253" s="1"/>
  <c r="I146" i="243"/>
  <c r="C147" i="253" s="1"/>
  <c r="A148" i="253"/>
  <c r="G149" i="251"/>
  <c r="A147" i="243"/>
  <c r="B146" i="244" l="1"/>
  <c r="T146" i="243"/>
  <c r="F146" i="244" s="1"/>
  <c r="B146" i="264"/>
  <c r="D146" i="264" s="1"/>
  <c r="E147" i="243"/>
  <c r="K147" i="243"/>
  <c r="E148" i="253" s="1"/>
  <c r="H147" i="243"/>
  <c r="F147" i="243"/>
  <c r="C147" i="243"/>
  <c r="M147" i="243"/>
  <c r="G148" i="253" s="1"/>
  <c r="L147" i="243"/>
  <c r="F148" i="253" s="1"/>
  <c r="D147" i="243"/>
  <c r="J147" i="243"/>
  <c r="W147" i="243" s="1"/>
  <c r="S147" i="243" s="1"/>
  <c r="Y147" i="243" s="1"/>
  <c r="F147" i="265" s="1"/>
  <c r="G147" i="243"/>
  <c r="I147" i="243"/>
  <c r="C148" i="253" s="1"/>
  <c r="D147" i="253"/>
  <c r="N146" i="243"/>
  <c r="O146" i="243" s="1"/>
  <c r="A149" i="253"/>
  <c r="G150" i="251"/>
  <c r="A148" i="243"/>
  <c r="B149" i="253"/>
  <c r="B148" i="243"/>
  <c r="H150" i="251"/>
  <c r="B147" i="264" l="1"/>
  <c r="D147" i="264" s="1"/>
  <c r="T147" i="243"/>
  <c r="F147" i="244" s="1"/>
  <c r="B147" i="244"/>
  <c r="D148" i="253"/>
  <c r="N147" i="243"/>
  <c r="O147" i="243" s="1"/>
  <c r="B150" i="253"/>
  <c r="B149" i="243"/>
  <c r="H151" i="251"/>
  <c r="F148" i="243"/>
  <c r="C148" i="243"/>
  <c r="L148" i="243"/>
  <c r="F149" i="253" s="1"/>
  <c r="K148" i="243"/>
  <c r="E149" i="253" s="1"/>
  <c r="G148" i="243"/>
  <c r="J148" i="243"/>
  <c r="W148" i="243" s="1"/>
  <c r="S148" i="243" s="1"/>
  <c r="Y148" i="243" s="1"/>
  <c r="F148" i="265" s="1"/>
  <c r="I148" i="243"/>
  <c r="C149" i="253" s="1"/>
  <c r="E148" i="243"/>
  <c r="H148" i="243"/>
  <c r="M148" i="243"/>
  <c r="G149" i="253" s="1"/>
  <c r="D148" i="243"/>
  <c r="A150" i="253"/>
  <c r="G151" i="251"/>
  <c r="A149" i="243"/>
  <c r="B148" i="244" l="1"/>
  <c r="T148" i="243"/>
  <c r="F148" i="244" s="1"/>
  <c r="B148" i="264"/>
  <c r="D148" i="264" s="1"/>
  <c r="G149" i="243"/>
  <c r="E149" i="243"/>
  <c r="D149" i="243"/>
  <c r="L149" i="243"/>
  <c r="F150" i="253" s="1"/>
  <c r="I149" i="243"/>
  <c r="C150" i="253" s="1"/>
  <c r="C149" i="243"/>
  <c r="M149" i="243"/>
  <c r="G150" i="253" s="1"/>
  <c r="F149" i="243"/>
  <c r="J149" i="243"/>
  <c r="W149" i="243" s="1"/>
  <c r="S149" i="243" s="1"/>
  <c r="Y149" i="243" s="1"/>
  <c r="F149" i="265" s="1"/>
  <c r="K149" i="243"/>
  <c r="E150" i="253" s="1"/>
  <c r="H149" i="243"/>
  <c r="A151" i="253"/>
  <c r="G152" i="251"/>
  <c r="A150" i="243"/>
  <c r="B151" i="253"/>
  <c r="H152" i="251"/>
  <c r="B150" i="243"/>
  <c r="D149" i="253"/>
  <c r="N148" i="243"/>
  <c r="O148" i="243" s="1"/>
  <c r="B149" i="264" l="1"/>
  <c r="D149" i="264" s="1"/>
  <c r="B149" i="244"/>
  <c r="T149" i="243"/>
  <c r="F149" i="244" s="1"/>
  <c r="D150" i="253"/>
  <c r="N149" i="243"/>
  <c r="O149" i="243" s="1"/>
  <c r="B152" i="253"/>
  <c r="H153" i="251"/>
  <c r="B151" i="243"/>
  <c r="G150" i="243"/>
  <c r="M150" i="243"/>
  <c r="G151" i="253" s="1"/>
  <c r="I150" i="243"/>
  <c r="C151" i="253" s="1"/>
  <c r="L150" i="243"/>
  <c r="F151" i="253" s="1"/>
  <c r="J150" i="243"/>
  <c r="W150" i="243" s="1"/>
  <c r="S150" i="243" s="1"/>
  <c r="Y150" i="243" s="1"/>
  <c r="F150" i="265" s="1"/>
  <c r="C150" i="243"/>
  <c r="D150" i="243"/>
  <c r="H150" i="243"/>
  <c r="F150" i="243"/>
  <c r="K150" i="243"/>
  <c r="E151" i="253" s="1"/>
  <c r="E150" i="243"/>
  <c r="A152" i="253"/>
  <c r="G153" i="251"/>
  <c r="A151" i="243"/>
  <c r="B150" i="244" l="1"/>
  <c r="T150" i="243"/>
  <c r="F150" i="244" s="1"/>
  <c r="B150" i="264"/>
  <c r="D150" i="264" s="1"/>
  <c r="H151" i="243"/>
  <c r="C151" i="243"/>
  <c r="F151" i="243"/>
  <c r="D151" i="243"/>
  <c r="E151" i="243"/>
  <c r="M151" i="243"/>
  <c r="G152" i="253" s="1"/>
  <c r="I151" i="243"/>
  <c r="C152" i="253" s="1"/>
  <c r="G151" i="243"/>
  <c r="K151" i="243"/>
  <c r="E152" i="253" s="1"/>
  <c r="L151" i="243"/>
  <c r="F152" i="253" s="1"/>
  <c r="J151" i="243"/>
  <c r="W151" i="243" s="1"/>
  <c r="S151" i="243" s="1"/>
  <c r="Y151" i="243" s="1"/>
  <c r="F151" i="265" s="1"/>
  <c r="A153" i="253"/>
  <c r="G154" i="251"/>
  <c r="A152" i="243"/>
  <c r="B153" i="253"/>
  <c r="B152" i="243"/>
  <c r="H154" i="251"/>
  <c r="D151" i="253"/>
  <c r="N150" i="243"/>
  <c r="O150" i="243" s="1"/>
  <c r="B151" i="244" l="1"/>
  <c r="T151" i="243"/>
  <c r="F151" i="244" s="1"/>
  <c r="B151" i="264"/>
  <c r="D151" i="264" s="1"/>
  <c r="B154" i="253"/>
  <c r="H155" i="251"/>
  <c r="B153" i="243"/>
  <c r="D152" i="253"/>
  <c r="N151" i="243"/>
  <c r="O151" i="243" s="1"/>
  <c r="F152" i="243"/>
  <c r="I152" i="243"/>
  <c r="C153" i="253" s="1"/>
  <c r="K152" i="243"/>
  <c r="E153" i="253" s="1"/>
  <c r="C152" i="243"/>
  <c r="H152" i="243"/>
  <c r="D152" i="243"/>
  <c r="L152" i="243"/>
  <c r="F153" i="253" s="1"/>
  <c r="J152" i="243"/>
  <c r="W152" i="243" s="1"/>
  <c r="S152" i="243" s="1"/>
  <c r="Y152" i="243" s="1"/>
  <c r="F152" i="265" s="1"/>
  <c r="G152" i="243"/>
  <c r="M152" i="243"/>
  <c r="G153" i="253" s="1"/>
  <c r="E152" i="243"/>
  <c r="A154" i="253"/>
  <c r="A153" i="243"/>
  <c r="G155" i="251"/>
  <c r="T152" i="243" l="1"/>
  <c r="F152" i="244" s="1"/>
  <c r="B152" i="264"/>
  <c r="D152" i="264" s="1"/>
  <c r="B152" i="244"/>
  <c r="I153" i="243"/>
  <c r="C154" i="253" s="1"/>
  <c r="L153" i="243"/>
  <c r="F154" i="253" s="1"/>
  <c r="C153" i="243"/>
  <c r="F153" i="243"/>
  <c r="D153" i="243"/>
  <c r="E153" i="243"/>
  <c r="M153" i="243"/>
  <c r="G154" i="253" s="1"/>
  <c r="J153" i="243"/>
  <c r="W153" i="243" s="1"/>
  <c r="S153" i="243" s="1"/>
  <c r="Y153" i="243" s="1"/>
  <c r="F153" i="265" s="1"/>
  <c r="K153" i="243"/>
  <c r="E154" i="253" s="1"/>
  <c r="G153" i="243"/>
  <c r="H153" i="243"/>
  <c r="D153" i="253"/>
  <c r="N152" i="243"/>
  <c r="O152" i="243" s="1"/>
  <c r="B155" i="253"/>
  <c r="H156" i="251"/>
  <c r="B154" i="243"/>
  <c r="A155" i="253"/>
  <c r="A154" i="243"/>
  <c r="G156" i="251"/>
  <c r="T153" i="243" l="1"/>
  <c r="F153" i="244" s="1"/>
  <c r="B153" i="244"/>
  <c r="B153" i="264"/>
  <c r="D153" i="264" s="1"/>
  <c r="D154" i="253"/>
  <c r="N153" i="243"/>
  <c r="O153" i="243" s="1"/>
  <c r="B156" i="253"/>
  <c r="B155" i="243"/>
  <c r="H157" i="251"/>
  <c r="A156" i="253"/>
  <c r="G157" i="251"/>
  <c r="A155" i="243"/>
  <c r="J154" i="243"/>
  <c r="W154" i="243" s="1"/>
  <c r="S154" i="243" s="1"/>
  <c r="B154" i="244" s="1"/>
  <c r="E154" i="243"/>
  <c r="C154" i="243"/>
  <c r="L154" i="243"/>
  <c r="F155" i="253" s="1"/>
  <c r="F154" i="243"/>
  <c r="M154" i="243"/>
  <c r="G155" i="253" s="1"/>
  <c r="H154" i="243"/>
  <c r="K154" i="243"/>
  <c r="E155" i="253" s="1"/>
  <c r="D154" i="243"/>
  <c r="I154" i="243"/>
  <c r="C155" i="253" s="1"/>
  <c r="G154" i="243"/>
  <c r="T154" i="243" l="1"/>
  <c r="F154" i="244" s="1"/>
  <c r="B154" i="264"/>
  <c r="D154" i="264" s="1"/>
  <c r="Y154" i="243"/>
  <c r="F154" i="265" s="1"/>
  <c r="B157" i="253"/>
  <c r="B156" i="243"/>
  <c r="H158" i="251"/>
  <c r="D155" i="253"/>
  <c r="N154" i="243"/>
  <c r="O154" i="243" s="1"/>
  <c r="K155" i="243"/>
  <c r="E156" i="253" s="1"/>
  <c r="E155" i="243"/>
  <c r="M155" i="243"/>
  <c r="G156" i="253" s="1"/>
  <c r="J155" i="243"/>
  <c r="W155" i="243" s="1"/>
  <c r="S155" i="243" s="1"/>
  <c r="B155" i="244" s="1"/>
  <c r="G155" i="243"/>
  <c r="L155" i="243"/>
  <c r="F156" i="253" s="1"/>
  <c r="C155" i="243"/>
  <c r="F155" i="243"/>
  <c r="I155" i="243"/>
  <c r="C156" i="253" s="1"/>
  <c r="H155" i="243"/>
  <c r="D155" i="243"/>
  <c r="A157" i="253"/>
  <c r="G158" i="251"/>
  <c r="A156" i="243"/>
  <c r="B155" i="264" l="1"/>
  <c r="D155" i="264" s="1"/>
  <c r="T155" i="243"/>
  <c r="F155" i="244" s="1"/>
  <c r="Y155" i="243"/>
  <c r="F155" i="265" s="1"/>
  <c r="I156" i="243"/>
  <c r="C157" i="253" s="1"/>
  <c r="K156" i="243"/>
  <c r="E157" i="253" s="1"/>
  <c r="F156" i="243"/>
  <c r="H156" i="243"/>
  <c r="M156" i="243"/>
  <c r="G157" i="253" s="1"/>
  <c r="C156" i="243"/>
  <c r="G156" i="243"/>
  <c r="D156" i="243"/>
  <c r="L156" i="243"/>
  <c r="F157" i="253" s="1"/>
  <c r="E156" i="243"/>
  <c r="J156" i="243"/>
  <c r="W156" i="243" s="1"/>
  <c r="S156" i="243" s="1"/>
  <c r="Y156" i="243" s="1"/>
  <c r="F156" i="265" s="1"/>
  <c r="A158" i="253"/>
  <c r="G159" i="251"/>
  <c r="A157" i="243"/>
  <c r="B158" i="253"/>
  <c r="B157" i="243"/>
  <c r="H159" i="251"/>
  <c r="D156" i="253"/>
  <c r="N155" i="243"/>
  <c r="O155" i="243" s="1"/>
  <c r="B156" i="244" l="1"/>
  <c r="T156" i="243"/>
  <c r="F156" i="244" s="1"/>
  <c r="B156" i="264"/>
  <c r="D156" i="264" s="1"/>
  <c r="A159" i="253"/>
  <c r="A158" i="243"/>
  <c r="G160" i="251"/>
  <c r="L157" i="243"/>
  <c r="F158" i="253" s="1"/>
  <c r="G157" i="243"/>
  <c r="D157" i="243"/>
  <c r="C157" i="243"/>
  <c r="E157" i="243"/>
  <c r="K157" i="243"/>
  <c r="E158" i="253" s="1"/>
  <c r="F157" i="243"/>
  <c r="H157" i="243"/>
  <c r="I157" i="243"/>
  <c r="C158" i="253" s="1"/>
  <c r="J157" i="243"/>
  <c r="W157" i="243" s="1"/>
  <c r="S157" i="243" s="1"/>
  <c r="Y157" i="243" s="1"/>
  <c r="F157" i="265" s="1"/>
  <c r="M157" i="243"/>
  <c r="G158" i="253" s="1"/>
  <c r="B159" i="253"/>
  <c r="H160" i="251"/>
  <c r="B158" i="243"/>
  <c r="D157" i="253"/>
  <c r="N156" i="243"/>
  <c r="O156" i="243" s="1"/>
  <c r="B157" i="244" l="1"/>
  <c r="T157" i="243"/>
  <c r="F157" i="244" s="1"/>
  <c r="B157" i="264"/>
  <c r="D157" i="264" s="1"/>
  <c r="A160" i="253"/>
  <c r="G161" i="251"/>
  <c r="A159" i="243"/>
  <c r="M158" i="243"/>
  <c r="G159" i="253" s="1"/>
  <c r="G158" i="243"/>
  <c r="F158" i="243"/>
  <c r="H158" i="243"/>
  <c r="E158" i="243"/>
  <c r="C158" i="243"/>
  <c r="I158" i="243"/>
  <c r="C159" i="253" s="1"/>
  <c r="D158" i="243"/>
  <c r="L158" i="243"/>
  <c r="F159" i="253" s="1"/>
  <c r="K158" i="243"/>
  <c r="E159" i="253" s="1"/>
  <c r="J158" i="243"/>
  <c r="W158" i="243" s="1"/>
  <c r="S158" i="243" s="1"/>
  <c r="B158" i="264" s="1"/>
  <c r="D158" i="264" s="1"/>
  <c r="B160" i="253"/>
  <c r="B159" i="243"/>
  <c r="H161" i="251"/>
  <c r="D158" i="253"/>
  <c r="N157" i="243"/>
  <c r="O157" i="243" s="1"/>
  <c r="T158" i="243" l="1"/>
  <c r="F158" i="244" s="1"/>
  <c r="B158" i="244"/>
  <c r="Y158" i="243"/>
  <c r="F158" i="265" s="1"/>
  <c r="B161" i="253"/>
  <c r="H162" i="251"/>
  <c r="B160" i="243"/>
  <c r="D159" i="253"/>
  <c r="N158" i="243"/>
  <c r="O158" i="243" s="1"/>
  <c r="M159" i="243"/>
  <c r="G160" i="253" s="1"/>
  <c r="H159" i="243"/>
  <c r="E159" i="243"/>
  <c r="J159" i="243"/>
  <c r="W159" i="243" s="1"/>
  <c r="S159" i="243" s="1"/>
  <c r="B159" i="244" s="1"/>
  <c r="D159" i="243"/>
  <c r="F159" i="243"/>
  <c r="C159" i="243"/>
  <c r="I159" i="243"/>
  <c r="C160" i="253" s="1"/>
  <c r="G159" i="243"/>
  <c r="L159" i="243"/>
  <c r="F160" i="253" s="1"/>
  <c r="K159" i="243"/>
  <c r="E160" i="253" s="1"/>
  <c r="A161" i="253"/>
  <c r="A160" i="243"/>
  <c r="G162" i="251"/>
  <c r="T159" i="243" l="1"/>
  <c r="F159" i="244" s="1"/>
  <c r="B159" i="264"/>
  <c r="D159" i="264" s="1"/>
  <c r="Y159" i="243"/>
  <c r="F159" i="265" s="1"/>
  <c r="A162" i="253"/>
  <c r="A161" i="243"/>
  <c r="G163" i="251"/>
  <c r="K160" i="243"/>
  <c r="E161" i="253" s="1"/>
  <c r="I160" i="243"/>
  <c r="C161" i="253" s="1"/>
  <c r="C160" i="243"/>
  <c r="D160" i="243"/>
  <c r="H160" i="243"/>
  <c r="E160" i="243"/>
  <c r="F160" i="243"/>
  <c r="G160" i="243"/>
  <c r="L160" i="243"/>
  <c r="F161" i="253" s="1"/>
  <c r="J160" i="243"/>
  <c r="W160" i="243" s="1"/>
  <c r="S160" i="243" s="1"/>
  <c r="Y160" i="243" s="1"/>
  <c r="F160" i="265" s="1"/>
  <c r="M160" i="243"/>
  <c r="G161" i="253" s="1"/>
  <c r="B162" i="253"/>
  <c r="B161" i="243"/>
  <c r="H163" i="251"/>
  <c r="D160" i="253"/>
  <c r="N159" i="243"/>
  <c r="O159" i="243" s="1"/>
  <c r="B160" i="244" l="1"/>
  <c r="T160" i="243"/>
  <c r="F160" i="244" s="1"/>
  <c r="B160" i="264"/>
  <c r="D160" i="264" s="1"/>
  <c r="A163" i="253"/>
  <c r="A162" i="243"/>
  <c r="G164" i="251"/>
  <c r="D161" i="253"/>
  <c r="N160" i="243"/>
  <c r="O160" i="243" s="1"/>
  <c r="B163" i="253"/>
  <c r="B162" i="243"/>
  <c r="H164" i="251"/>
  <c r="D161" i="243"/>
  <c r="I161" i="243"/>
  <c r="C162" i="253" s="1"/>
  <c r="C161" i="243"/>
  <c r="F161" i="243"/>
  <c r="J161" i="243"/>
  <c r="W161" i="243" s="1"/>
  <c r="S161" i="243" s="1"/>
  <c r="B161" i="264" s="1"/>
  <c r="D161" i="264" s="1"/>
  <c r="E161" i="243"/>
  <c r="G161" i="243"/>
  <c r="H161" i="243"/>
  <c r="M161" i="243"/>
  <c r="G162" i="253" s="1"/>
  <c r="L161" i="243"/>
  <c r="F162" i="253" s="1"/>
  <c r="K161" i="243"/>
  <c r="E162" i="253" s="1"/>
  <c r="Y161" i="243" l="1"/>
  <c r="F161" i="265" s="1"/>
  <c r="B161" i="244"/>
  <c r="T161" i="243"/>
  <c r="F161" i="244" s="1"/>
  <c r="B164" i="253"/>
  <c r="H165" i="251"/>
  <c r="B163" i="243"/>
  <c r="A164" i="253"/>
  <c r="G165" i="251"/>
  <c r="A163" i="243"/>
  <c r="D162" i="253"/>
  <c r="N161" i="243"/>
  <c r="O161" i="243" s="1"/>
  <c r="E162" i="243"/>
  <c r="J162" i="243"/>
  <c r="W162" i="243" s="1"/>
  <c r="S162" i="243" s="1"/>
  <c r="Y162" i="243" s="1"/>
  <c r="F162" i="265" s="1"/>
  <c r="L162" i="243"/>
  <c r="F163" i="253" s="1"/>
  <c r="I162" i="243"/>
  <c r="C163" i="253" s="1"/>
  <c r="M162" i="243"/>
  <c r="G163" i="253" s="1"/>
  <c r="G162" i="243"/>
  <c r="D162" i="243"/>
  <c r="H162" i="243"/>
  <c r="F162" i="243"/>
  <c r="K162" i="243"/>
  <c r="E163" i="253" s="1"/>
  <c r="C162" i="243"/>
  <c r="B162" i="244" l="1"/>
  <c r="T162" i="243"/>
  <c r="F162" i="244" s="1"/>
  <c r="B162" i="264"/>
  <c r="D162" i="264" s="1"/>
  <c r="B165" i="253"/>
  <c r="B164" i="243"/>
  <c r="H166" i="251"/>
  <c r="A165" i="253"/>
  <c r="G166" i="251"/>
  <c r="A164" i="243"/>
  <c r="D163" i="253"/>
  <c r="N162" i="243"/>
  <c r="O162" i="243" s="1"/>
  <c r="E163" i="243"/>
  <c r="K163" i="243"/>
  <c r="E164" i="253" s="1"/>
  <c r="H163" i="243"/>
  <c r="G163" i="243"/>
  <c r="F163" i="243"/>
  <c r="C163" i="243"/>
  <c r="L163" i="243"/>
  <c r="F164" i="253" s="1"/>
  <c r="J163" i="243"/>
  <c r="W163" i="243" s="1"/>
  <c r="S163" i="243" s="1"/>
  <c r="B163" i="244" s="1"/>
  <c r="D163" i="243"/>
  <c r="M163" i="243"/>
  <c r="G164" i="253" s="1"/>
  <c r="I163" i="243"/>
  <c r="C164" i="253" s="1"/>
  <c r="B163" i="264" l="1"/>
  <c r="D163" i="264" s="1"/>
  <c r="Y163" i="243"/>
  <c r="F163" i="265" s="1"/>
  <c r="T163" i="243"/>
  <c r="F163" i="244" s="1"/>
  <c r="B166" i="253"/>
  <c r="H167" i="251"/>
  <c r="B165" i="243"/>
  <c r="A166" i="253"/>
  <c r="G167" i="251"/>
  <c r="A165" i="243"/>
  <c r="F164" i="243"/>
  <c r="K164" i="243"/>
  <c r="E165" i="253" s="1"/>
  <c r="I164" i="243"/>
  <c r="C165" i="253" s="1"/>
  <c r="C164" i="243"/>
  <c r="L164" i="243"/>
  <c r="F165" i="253" s="1"/>
  <c r="J164" i="243"/>
  <c r="W164" i="243" s="1"/>
  <c r="S164" i="243" s="1"/>
  <c r="B164" i="244" s="1"/>
  <c r="D164" i="243"/>
  <c r="H164" i="243"/>
  <c r="E164" i="243"/>
  <c r="G164" i="243"/>
  <c r="M164" i="243"/>
  <c r="G165" i="253" s="1"/>
  <c r="D164" i="253"/>
  <c r="N163" i="243"/>
  <c r="O163" i="243" s="1"/>
  <c r="T164" i="243" l="1"/>
  <c r="F164" i="244" s="1"/>
  <c r="Y164" i="243"/>
  <c r="F164" i="265" s="1"/>
  <c r="B164" i="264"/>
  <c r="D164" i="264" s="1"/>
  <c r="G165" i="243"/>
  <c r="L165" i="243"/>
  <c r="F166" i="253" s="1"/>
  <c r="I165" i="243"/>
  <c r="C166" i="253" s="1"/>
  <c r="C165" i="243"/>
  <c r="F165" i="243"/>
  <c r="H165" i="243"/>
  <c r="E165" i="243"/>
  <c r="J165" i="243"/>
  <c r="W165" i="243" s="1"/>
  <c r="S165" i="243" s="1"/>
  <c r="Y165" i="243" s="1"/>
  <c r="F165" i="265" s="1"/>
  <c r="K165" i="243"/>
  <c r="E166" i="253" s="1"/>
  <c r="D165" i="243"/>
  <c r="M165" i="243"/>
  <c r="G166" i="253" s="1"/>
  <c r="A167" i="253"/>
  <c r="G168" i="251"/>
  <c r="A166" i="243"/>
  <c r="D165" i="253"/>
  <c r="N164" i="243"/>
  <c r="O164" i="243" s="1"/>
  <c r="B167" i="253"/>
  <c r="H168" i="251"/>
  <c r="B166" i="243"/>
  <c r="B165" i="244" l="1"/>
  <c r="T165" i="243"/>
  <c r="F165" i="244" s="1"/>
  <c r="B165" i="264"/>
  <c r="D165" i="264" s="1"/>
  <c r="B168" i="253"/>
  <c r="B167" i="243"/>
  <c r="H169" i="251"/>
  <c r="A168" i="253"/>
  <c r="G169" i="251"/>
  <c r="A167" i="243"/>
  <c r="G166" i="243"/>
  <c r="L166" i="243"/>
  <c r="F167" i="253" s="1"/>
  <c r="J166" i="243"/>
  <c r="W166" i="243" s="1"/>
  <c r="S166" i="243" s="1"/>
  <c r="T166" i="243" s="1"/>
  <c r="F166" i="244" s="1"/>
  <c r="D166" i="243"/>
  <c r="H166" i="243"/>
  <c r="I166" i="243"/>
  <c r="C167" i="253" s="1"/>
  <c r="C166" i="243"/>
  <c r="M166" i="243"/>
  <c r="G167" i="253" s="1"/>
  <c r="F166" i="243"/>
  <c r="E166" i="243"/>
  <c r="K166" i="243"/>
  <c r="E167" i="253" s="1"/>
  <c r="D166" i="253"/>
  <c r="N165" i="243"/>
  <c r="O165" i="243" s="1"/>
  <c r="B166" i="244" l="1"/>
  <c r="B166" i="264"/>
  <c r="D166" i="264" s="1"/>
  <c r="Y166" i="243"/>
  <c r="F166" i="265" s="1"/>
  <c r="D167" i="253"/>
  <c r="N166" i="243"/>
  <c r="O166" i="243" s="1"/>
  <c r="F167" i="243"/>
  <c r="H167" i="243"/>
  <c r="J167" i="243"/>
  <c r="W167" i="243" s="1"/>
  <c r="S167" i="243" s="1"/>
  <c r="B167" i="264" s="1"/>
  <c r="D167" i="264" s="1"/>
  <c r="G167" i="243"/>
  <c r="C167" i="243"/>
  <c r="L167" i="243"/>
  <c r="F168" i="253" s="1"/>
  <c r="K167" i="243"/>
  <c r="E168" i="253" s="1"/>
  <c r="E167" i="243"/>
  <c r="I167" i="243"/>
  <c r="C168" i="253" s="1"/>
  <c r="M167" i="243"/>
  <c r="G168" i="253" s="1"/>
  <c r="D167" i="243"/>
  <c r="B169" i="253"/>
  <c r="H170" i="251"/>
  <c r="B168" i="243"/>
  <c r="A169" i="253"/>
  <c r="G170" i="251"/>
  <c r="A168" i="243"/>
  <c r="B167" i="244" l="1"/>
  <c r="Y167" i="243"/>
  <c r="F167" i="265" s="1"/>
  <c r="T167" i="243"/>
  <c r="F167" i="244" s="1"/>
  <c r="B170" i="253"/>
  <c r="H171" i="251"/>
  <c r="B169" i="243"/>
  <c r="A170" i="253"/>
  <c r="G171" i="251"/>
  <c r="A169" i="243"/>
  <c r="D168" i="253"/>
  <c r="N167" i="243"/>
  <c r="O167" i="243" s="1"/>
  <c r="L168" i="243"/>
  <c r="F169" i="253" s="1"/>
  <c r="H168" i="243"/>
  <c r="F168" i="243"/>
  <c r="E168" i="243"/>
  <c r="K168" i="243"/>
  <c r="E169" i="253" s="1"/>
  <c r="C168" i="243"/>
  <c r="G168" i="243"/>
  <c r="D168" i="243"/>
  <c r="I168" i="243"/>
  <c r="C169" i="253" s="1"/>
  <c r="M168" i="243"/>
  <c r="G169" i="253" s="1"/>
  <c r="J168" i="243"/>
  <c r="W168" i="243" s="1"/>
  <c r="S168" i="243" s="1"/>
  <c r="B168" i="264" s="1"/>
  <c r="D168" i="264" s="1"/>
  <c r="Y168" i="243" l="1"/>
  <c r="F168" i="265" s="1"/>
  <c r="B168" i="244"/>
  <c r="T168" i="243"/>
  <c r="F168" i="244" s="1"/>
  <c r="D169" i="253"/>
  <c r="N168" i="243"/>
  <c r="O168" i="243" s="1"/>
  <c r="F169" i="243"/>
  <c r="G169" i="243"/>
  <c r="K169" i="243"/>
  <c r="E170" i="253" s="1"/>
  <c r="E169" i="243"/>
  <c r="I169" i="243"/>
  <c r="C170" i="253" s="1"/>
  <c r="D169" i="243"/>
  <c r="H169" i="243"/>
  <c r="L169" i="243"/>
  <c r="F170" i="253" s="1"/>
  <c r="J169" i="243"/>
  <c r="W169" i="243" s="1"/>
  <c r="S169" i="243" s="1"/>
  <c r="T169" i="243" s="1"/>
  <c r="F169" i="244" s="1"/>
  <c r="C169" i="243"/>
  <c r="M169" i="243"/>
  <c r="G170" i="253" s="1"/>
  <c r="A171" i="253"/>
  <c r="A170" i="243"/>
  <c r="G172" i="251"/>
  <c r="B171" i="253"/>
  <c r="H172" i="251"/>
  <c r="B170" i="243"/>
  <c r="Y169" i="243" l="1"/>
  <c r="F169" i="265" s="1"/>
  <c r="B169" i="244"/>
  <c r="B169" i="264"/>
  <c r="D169" i="264" s="1"/>
  <c r="A172" i="253"/>
  <c r="G173" i="251"/>
  <c r="A171" i="243"/>
  <c r="B172" i="253"/>
  <c r="H173" i="251"/>
  <c r="B171" i="243"/>
  <c r="D170" i="253"/>
  <c r="N169" i="243"/>
  <c r="O169" i="243" s="1"/>
  <c r="D170" i="243"/>
  <c r="M170" i="243"/>
  <c r="G171" i="253" s="1"/>
  <c r="K170" i="243"/>
  <c r="E171" i="253" s="1"/>
  <c r="L170" i="243"/>
  <c r="F171" i="253" s="1"/>
  <c r="G170" i="243"/>
  <c r="J170" i="243"/>
  <c r="W170" i="243" s="1"/>
  <c r="S170" i="243" s="1"/>
  <c r="B170" i="264" s="1"/>
  <c r="D170" i="264" s="1"/>
  <c r="I170" i="243"/>
  <c r="C171" i="253" s="1"/>
  <c r="C170" i="243"/>
  <c r="E170" i="243"/>
  <c r="F170" i="243"/>
  <c r="H170" i="243"/>
  <c r="B170" i="244" l="1"/>
  <c r="Y170" i="243"/>
  <c r="F170" i="265" s="1"/>
  <c r="T170" i="243"/>
  <c r="F170" i="244" s="1"/>
  <c r="D171" i="253"/>
  <c r="N170" i="243"/>
  <c r="O170" i="243" s="1"/>
  <c r="B173" i="253"/>
  <c r="B172" i="243"/>
  <c r="H174" i="251"/>
  <c r="F171" i="243"/>
  <c r="J171" i="243"/>
  <c r="W171" i="243" s="1"/>
  <c r="S171" i="243" s="1"/>
  <c r="Y171" i="243" s="1"/>
  <c r="F171" i="265" s="1"/>
  <c r="H171" i="243"/>
  <c r="C171" i="243"/>
  <c r="K171" i="243"/>
  <c r="E172" i="253" s="1"/>
  <c r="E171" i="243"/>
  <c r="G171" i="243"/>
  <c r="M171" i="243"/>
  <c r="G172" i="253" s="1"/>
  <c r="I171" i="243"/>
  <c r="C172" i="253" s="1"/>
  <c r="D171" i="243"/>
  <c r="L171" i="243"/>
  <c r="F172" i="253" s="1"/>
  <c r="A173" i="253"/>
  <c r="G174" i="251"/>
  <c r="A172" i="243"/>
  <c r="B171" i="244" l="1"/>
  <c r="T171" i="243"/>
  <c r="F171" i="244" s="1"/>
  <c r="B171" i="264"/>
  <c r="D171" i="264" s="1"/>
  <c r="D172" i="253"/>
  <c r="N171" i="243"/>
  <c r="O171" i="243" s="1"/>
  <c r="B174" i="253"/>
  <c r="H175" i="251"/>
  <c r="B173" i="243"/>
  <c r="A174" i="253"/>
  <c r="G175" i="251"/>
  <c r="A173" i="243"/>
  <c r="L172" i="243"/>
  <c r="F173" i="253" s="1"/>
  <c r="H172" i="243"/>
  <c r="F172" i="243"/>
  <c r="J172" i="243"/>
  <c r="W172" i="243" s="1"/>
  <c r="S172" i="243" s="1"/>
  <c r="B172" i="264" s="1"/>
  <c r="D172" i="264" s="1"/>
  <c r="C172" i="243"/>
  <c r="G172" i="243"/>
  <c r="K172" i="243"/>
  <c r="E173" i="253" s="1"/>
  <c r="D172" i="243"/>
  <c r="E172" i="243"/>
  <c r="I172" i="243"/>
  <c r="C173" i="253" s="1"/>
  <c r="M172" i="243"/>
  <c r="G173" i="253" s="1"/>
  <c r="B172" i="244" l="1"/>
  <c r="Y172" i="243"/>
  <c r="F172" i="265" s="1"/>
  <c r="T172" i="243"/>
  <c r="F172" i="244" s="1"/>
  <c r="A175" i="253"/>
  <c r="G176" i="251"/>
  <c r="A174" i="243"/>
  <c r="F173" i="243"/>
  <c r="L173" i="243"/>
  <c r="F174" i="253" s="1"/>
  <c r="H173" i="243"/>
  <c r="J173" i="243"/>
  <c r="W173" i="243" s="1"/>
  <c r="S173" i="243" s="1"/>
  <c r="B173" i="264" s="1"/>
  <c r="D173" i="264" s="1"/>
  <c r="D173" i="243"/>
  <c r="G173" i="243"/>
  <c r="C173" i="243"/>
  <c r="M173" i="243"/>
  <c r="G174" i="253" s="1"/>
  <c r="I173" i="243"/>
  <c r="C174" i="253" s="1"/>
  <c r="K173" i="243"/>
  <c r="E174" i="253" s="1"/>
  <c r="E173" i="243"/>
  <c r="B175" i="253"/>
  <c r="B174" i="243"/>
  <c r="H176" i="251"/>
  <c r="D173" i="253"/>
  <c r="N172" i="243"/>
  <c r="O172" i="243" s="1"/>
  <c r="T173" i="243" l="1"/>
  <c r="F173" i="244" s="1"/>
  <c r="B173" i="244"/>
  <c r="Y173" i="243"/>
  <c r="F173" i="265" s="1"/>
  <c r="D174" i="253"/>
  <c r="N173" i="243"/>
  <c r="O173" i="243" s="1"/>
  <c r="B176" i="253"/>
  <c r="H177" i="251"/>
  <c r="B175" i="243"/>
  <c r="D174" i="243"/>
  <c r="J174" i="243"/>
  <c r="W174" i="243" s="1"/>
  <c r="S174" i="243" s="1"/>
  <c r="B174" i="244" s="1"/>
  <c r="E174" i="243"/>
  <c r="L174" i="243"/>
  <c r="F175" i="253" s="1"/>
  <c r="K174" i="243"/>
  <c r="E175" i="253" s="1"/>
  <c r="H174" i="243"/>
  <c r="C174" i="243"/>
  <c r="I174" i="243"/>
  <c r="C175" i="253" s="1"/>
  <c r="M174" i="243"/>
  <c r="G175" i="253" s="1"/>
  <c r="G174" i="243"/>
  <c r="F174" i="243"/>
  <c r="A176" i="253"/>
  <c r="A175" i="243"/>
  <c r="G177" i="251"/>
  <c r="B174" i="264" l="1"/>
  <c r="D174" i="264" s="1"/>
  <c r="T174" i="243"/>
  <c r="F174" i="244" s="1"/>
  <c r="Y174" i="243"/>
  <c r="F174" i="265" s="1"/>
  <c r="D175" i="253"/>
  <c r="N174" i="243"/>
  <c r="O174" i="243" s="1"/>
  <c r="B177" i="253"/>
  <c r="H178" i="251"/>
  <c r="B176" i="243"/>
  <c r="A177" i="253"/>
  <c r="A176" i="243"/>
  <c r="G178" i="251"/>
  <c r="F175" i="243"/>
  <c r="J175" i="243"/>
  <c r="W175" i="243" s="1"/>
  <c r="S175" i="243" s="1"/>
  <c r="T175" i="243" s="1"/>
  <c r="F175" i="244" s="1"/>
  <c r="H175" i="243"/>
  <c r="C175" i="243"/>
  <c r="G175" i="243"/>
  <c r="K175" i="243"/>
  <c r="E176" i="253" s="1"/>
  <c r="I175" i="243"/>
  <c r="C176" i="253" s="1"/>
  <c r="M175" i="243"/>
  <c r="G176" i="253" s="1"/>
  <c r="E175" i="243"/>
  <c r="D175" i="243"/>
  <c r="L175" i="243"/>
  <c r="F176" i="253" s="1"/>
  <c r="B175" i="264" l="1"/>
  <c r="D175" i="264" s="1"/>
  <c r="B175" i="244"/>
  <c r="Y175" i="243"/>
  <c r="F175" i="265" s="1"/>
  <c r="B178" i="253"/>
  <c r="B177" i="243"/>
  <c r="H179" i="251"/>
  <c r="L176" i="243"/>
  <c r="F177" i="253" s="1"/>
  <c r="H176" i="243"/>
  <c r="F176" i="243"/>
  <c r="G176" i="243"/>
  <c r="K176" i="243"/>
  <c r="E177" i="253" s="1"/>
  <c r="C176" i="243"/>
  <c r="E176" i="243"/>
  <c r="D176" i="243"/>
  <c r="I176" i="243"/>
  <c r="C177" i="253" s="1"/>
  <c r="M176" i="243"/>
  <c r="G177" i="253" s="1"/>
  <c r="J176" i="243"/>
  <c r="W176" i="243" s="1"/>
  <c r="S176" i="243" s="1"/>
  <c r="Y176" i="243" s="1"/>
  <c r="F176" i="265" s="1"/>
  <c r="A178" i="253"/>
  <c r="G179" i="251"/>
  <c r="A177" i="243"/>
  <c r="D176" i="253"/>
  <c r="N175" i="243"/>
  <c r="O175" i="243" s="1"/>
  <c r="B176" i="244" l="1"/>
  <c r="T176" i="243"/>
  <c r="F176" i="244" s="1"/>
  <c r="B176" i="264"/>
  <c r="D176" i="264" s="1"/>
  <c r="A179" i="253"/>
  <c r="G180" i="251"/>
  <c r="A178" i="243"/>
  <c r="F177" i="243"/>
  <c r="C177" i="243"/>
  <c r="G177" i="243"/>
  <c r="D177" i="243"/>
  <c r="K177" i="243"/>
  <c r="E178" i="253" s="1"/>
  <c r="E177" i="243"/>
  <c r="L177" i="243"/>
  <c r="F178" i="253" s="1"/>
  <c r="I177" i="243"/>
  <c r="C178" i="253" s="1"/>
  <c r="M177" i="243"/>
  <c r="G178" i="253" s="1"/>
  <c r="H177" i="243"/>
  <c r="J177" i="243"/>
  <c r="W177" i="243" s="1"/>
  <c r="S177" i="243" s="1"/>
  <c r="Y177" i="243" s="1"/>
  <c r="F177" i="265" s="1"/>
  <c r="D177" i="253"/>
  <c r="N176" i="243"/>
  <c r="O176" i="243" s="1"/>
  <c r="B179" i="253"/>
  <c r="H180" i="251"/>
  <c r="B178" i="243"/>
  <c r="T177" i="243" l="1"/>
  <c r="F177" i="244" s="1"/>
  <c r="B177" i="244"/>
  <c r="B177" i="264"/>
  <c r="D177" i="264" s="1"/>
  <c r="B180" i="253"/>
  <c r="H181" i="251"/>
  <c r="B179" i="243"/>
  <c r="D178" i="243"/>
  <c r="G178" i="243"/>
  <c r="L178" i="243"/>
  <c r="F179" i="253" s="1"/>
  <c r="J178" i="243"/>
  <c r="W178" i="243" s="1"/>
  <c r="S178" i="243" s="1"/>
  <c r="T178" i="243" s="1"/>
  <c r="F178" i="244" s="1"/>
  <c r="C178" i="243"/>
  <c r="M178" i="243"/>
  <c r="G179" i="253" s="1"/>
  <c r="I178" i="243"/>
  <c r="C179" i="253" s="1"/>
  <c r="F178" i="243"/>
  <c r="H178" i="243"/>
  <c r="E178" i="243"/>
  <c r="K178" i="243"/>
  <c r="E179" i="253" s="1"/>
  <c r="A180" i="253"/>
  <c r="G181" i="251"/>
  <c r="A179" i="243"/>
  <c r="D178" i="253"/>
  <c r="N177" i="243"/>
  <c r="O177" i="243" s="1"/>
  <c r="B178" i="264" l="1"/>
  <c r="D178" i="264" s="1"/>
  <c r="Y178" i="243"/>
  <c r="F178" i="265" s="1"/>
  <c r="B178" i="244"/>
  <c r="D179" i="253"/>
  <c r="N178" i="243"/>
  <c r="O178" i="243" s="1"/>
  <c r="A181" i="253"/>
  <c r="A180" i="243"/>
  <c r="G182" i="251"/>
  <c r="B181" i="253"/>
  <c r="H182" i="251"/>
  <c r="B180" i="243"/>
  <c r="F179" i="243"/>
  <c r="C179" i="243"/>
  <c r="G179" i="243"/>
  <c r="K179" i="243"/>
  <c r="E180" i="253" s="1"/>
  <c r="D179" i="243"/>
  <c r="J179" i="243"/>
  <c r="W179" i="243" s="1"/>
  <c r="S179" i="243" s="1"/>
  <c r="T179" i="243" s="1"/>
  <c r="F179" i="244" s="1"/>
  <c r="H179" i="243"/>
  <c r="E179" i="243"/>
  <c r="M179" i="243"/>
  <c r="G180" i="253" s="1"/>
  <c r="L179" i="243"/>
  <c r="F180" i="253" s="1"/>
  <c r="I179" i="243"/>
  <c r="C180" i="253" s="1"/>
  <c r="B179" i="264" l="1"/>
  <c r="D179" i="264" s="1"/>
  <c r="B179" i="244"/>
  <c r="Y179" i="243"/>
  <c r="F179" i="265" s="1"/>
  <c r="L180" i="243"/>
  <c r="F181" i="253" s="1"/>
  <c r="H180" i="243"/>
  <c r="C180" i="243"/>
  <c r="E180" i="243"/>
  <c r="D180" i="243"/>
  <c r="M180" i="243"/>
  <c r="G181" i="253" s="1"/>
  <c r="G180" i="243"/>
  <c r="F180" i="243"/>
  <c r="K180" i="243"/>
  <c r="E181" i="253" s="1"/>
  <c r="I180" i="243"/>
  <c r="C181" i="253" s="1"/>
  <c r="J180" i="243"/>
  <c r="W180" i="243" s="1"/>
  <c r="S180" i="243" s="1"/>
  <c r="Y180" i="243" s="1"/>
  <c r="F180" i="265" s="1"/>
  <c r="A182" i="253"/>
  <c r="A181" i="243"/>
  <c r="G183" i="251"/>
  <c r="B182" i="253"/>
  <c r="H183" i="251"/>
  <c r="B181" i="243"/>
  <c r="D180" i="253"/>
  <c r="N179" i="243"/>
  <c r="O179" i="243" s="1"/>
  <c r="B180" i="244" l="1"/>
  <c r="B180" i="264"/>
  <c r="D180" i="264" s="1"/>
  <c r="T180" i="243"/>
  <c r="F180" i="244" s="1"/>
  <c r="D181" i="253"/>
  <c r="N180" i="243"/>
  <c r="O180" i="243" s="1"/>
  <c r="B183" i="253"/>
  <c r="B182" i="243"/>
  <c r="H184" i="251"/>
  <c r="A183" i="253"/>
  <c r="G184" i="251"/>
  <c r="A182" i="243"/>
  <c r="F181" i="243"/>
  <c r="L181" i="243"/>
  <c r="F182" i="253" s="1"/>
  <c r="G181" i="243"/>
  <c r="D181" i="243"/>
  <c r="C181" i="243"/>
  <c r="E181" i="243"/>
  <c r="I181" i="243"/>
  <c r="C182" i="253" s="1"/>
  <c r="K181" i="243"/>
  <c r="E182" i="253" s="1"/>
  <c r="M181" i="243"/>
  <c r="G182" i="253" s="1"/>
  <c r="H181" i="243"/>
  <c r="J181" i="243"/>
  <c r="W181" i="243" s="1"/>
  <c r="S181" i="243" s="1"/>
  <c r="Y181" i="243" s="1"/>
  <c r="F181" i="265" s="1"/>
  <c r="B181" i="264" l="1"/>
  <c r="D181" i="264" s="1"/>
  <c r="T181" i="243"/>
  <c r="F181" i="244" s="1"/>
  <c r="B181" i="244"/>
  <c r="D182" i="253"/>
  <c r="N181" i="243"/>
  <c r="O181" i="243" s="1"/>
  <c r="B184" i="253"/>
  <c r="H185" i="251"/>
  <c r="B183" i="243"/>
  <c r="A184" i="253"/>
  <c r="G185" i="251"/>
  <c r="A183" i="243"/>
  <c r="D182" i="243"/>
  <c r="L182" i="243"/>
  <c r="F183" i="253" s="1"/>
  <c r="C182" i="243"/>
  <c r="I182" i="243"/>
  <c r="C183" i="253" s="1"/>
  <c r="G182" i="243"/>
  <c r="J182" i="243"/>
  <c r="W182" i="243" s="1"/>
  <c r="S182" i="243" s="1"/>
  <c r="B182" i="264" s="1"/>
  <c r="D182" i="264" s="1"/>
  <c r="K182" i="243"/>
  <c r="E183" i="253" s="1"/>
  <c r="F182" i="243"/>
  <c r="H182" i="243"/>
  <c r="E182" i="243"/>
  <c r="M182" i="243"/>
  <c r="G183" i="253" s="1"/>
  <c r="Y182" i="243" l="1"/>
  <c r="F182" i="265" s="1"/>
  <c r="T182" i="243"/>
  <c r="F182" i="244" s="1"/>
  <c r="B182" i="244"/>
  <c r="A185" i="253"/>
  <c r="A184" i="243"/>
  <c r="G186" i="251"/>
  <c r="B185" i="253"/>
  <c r="H186" i="251"/>
  <c r="B184" i="243"/>
  <c r="D183" i="253"/>
  <c r="N182" i="243"/>
  <c r="O182" i="243" s="1"/>
  <c r="L183" i="243"/>
  <c r="F184" i="253" s="1"/>
  <c r="J183" i="243"/>
  <c r="W183" i="243" s="1"/>
  <c r="S183" i="243" s="1"/>
  <c r="B183" i="244" s="1"/>
  <c r="I183" i="243"/>
  <c r="C184" i="253" s="1"/>
  <c r="D183" i="243"/>
  <c r="H183" i="243"/>
  <c r="F183" i="243"/>
  <c r="C183" i="243"/>
  <c r="G183" i="243"/>
  <c r="E183" i="243"/>
  <c r="K183" i="243"/>
  <c r="E184" i="253" s="1"/>
  <c r="M183" i="243"/>
  <c r="G184" i="253" s="1"/>
  <c r="B183" i="264" l="1"/>
  <c r="D183" i="264" s="1"/>
  <c r="T183" i="243"/>
  <c r="F183" i="244" s="1"/>
  <c r="Y183" i="243"/>
  <c r="F183" i="265" s="1"/>
  <c r="B186" i="253"/>
  <c r="H187" i="251"/>
  <c r="B185" i="243"/>
  <c r="A186" i="253"/>
  <c r="G187" i="251"/>
  <c r="A185" i="243"/>
  <c r="D184" i="253"/>
  <c r="N183" i="243"/>
  <c r="O183" i="243" s="1"/>
  <c r="J184" i="243"/>
  <c r="W184" i="243" s="1"/>
  <c r="S184" i="243" s="1"/>
  <c r="Y184" i="243" s="1"/>
  <c r="F184" i="265" s="1"/>
  <c r="D184" i="243"/>
  <c r="I184" i="243"/>
  <c r="C185" i="253" s="1"/>
  <c r="C184" i="243"/>
  <c r="K184" i="243"/>
  <c r="E185" i="253" s="1"/>
  <c r="L184" i="243"/>
  <c r="F185" i="253" s="1"/>
  <c r="H184" i="243"/>
  <c r="G184" i="243"/>
  <c r="F184" i="243"/>
  <c r="M184" i="243"/>
  <c r="G185" i="253" s="1"/>
  <c r="E184" i="243"/>
  <c r="B184" i="264" l="1"/>
  <c r="D184" i="264" s="1"/>
  <c r="B184" i="244"/>
  <c r="T184" i="243"/>
  <c r="F184" i="244" s="1"/>
  <c r="K185" i="243"/>
  <c r="E186" i="253" s="1"/>
  <c r="D185" i="243"/>
  <c r="J185" i="243"/>
  <c r="W185" i="243" s="1"/>
  <c r="S185" i="243" s="1"/>
  <c r="Y185" i="243" s="1"/>
  <c r="F185" i="265" s="1"/>
  <c r="E185" i="243"/>
  <c r="F185" i="243"/>
  <c r="C185" i="243"/>
  <c r="I185" i="243"/>
  <c r="C186" i="253" s="1"/>
  <c r="G185" i="243"/>
  <c r="M185" i="243"/>
  <c r="G186" i="253" s="1"/>
  <c r="L185" i="243"/>
  <c r="F186" i="253" s="1"/>
  <c r="H185" i="243"/>
  <c r="B187" i="253"/>
  <c r="B186" i="243"/>
  <c r="H188" i="251"/>
  <c r="A187" i="253"/>
  <c r="G188" i="251"/>
  <c r="A186" i="243"/>
  <c r="D185" i="253"/>
  <c r="N184" i="243"/>
  <c r="O184" i="243" s="1"/>
  <c r="B185" i="244" l="1"/>
  <c r="T185" i="243"/>
  <c r="F185" i="244" s="1"/>
  <c r="B185" i="264"/>
  <c r="D185" i="264" s="1"/>
  <c r="B188" i="253"/>
  <c r="B187" i="243"/>
  <c r="H189" i="251"/>
  <c r="L186" i="243"/>
  <c r="F187" i="253" s="1"/>
  <c r="E186" i="243"/>
  <c r="J186" i="243"/>
  <c r="W186" i="243" s="1"/>
  <c r="S186" i="243" s="1"/>
  <c r="Y186" i="243" s="1"/>
  <c r="F186" i="265" s="1"/>
  <c r="H186" i="243"/>
  <c r="M186" i="243"/>
  <c r="G187" i="253" s="1"/>
  <c r="C186" i="243"/>
  <c r="D186" i="243"/>
  <c r="G186" i="243"/>
  <c r="K186" i="243"/>
  <c r="E187" i="253" s="1"/>
  <c r="I186" i="243"/>
  <c r="C187" i="253" s="1"/>
  <c r="F186" i="243"/>
  <c r="A188" i="253"/>
  <c r="G189" i="251"/>
  <c r="A187" i="243"/>
  <c r="D186" i="253"/>
  <c r="N185" i="243"/>
  <c r="O185" i="243" s="1"/>
  <c r="B186" i="264" l="1"/>
  <c r="D186" i="264" s="1"/>
  <c r="T186" i="243"/>
  <c r="F186" i="244" s="1"/>
  <c r="B186" i="244"/>
  <c r="L187" i="243"/>
  <c r="F188" i="253" s="1"/>
  <c r="F187" i="243"/>
  <c r="C187" i="243"/>
  <c r="K187" i="243"/>
  <c r="E188" i="253" s="1"/>
  <c r="M187" i="243"/>
  <c r="G188" i="253" s="1"/>
  <c r="D187" i="243"/>
  <c r="E187" i="243"/>
  <c r="I187" i="243"/>
  <c r="C188" i="253" s="1"/>
  <c r="H187" i="243"/>
  <c r="J187" i="243"/>
  <c r="W187" i="243" s="1"/>
  <c r="S187" i="243" s="1"/>
  <c r="Y187" i="243" s="1"/>
  <c r="F187" i="265" s="1"/>
  <c r="G187" i="243"/>
  <c r="D187" i="253"/>
  <c r="N186" i="243"/>
  <c r="O186" i="243" s="1"/>
  <c r="A189" i="253"/>
  <c r="G190" i="251"/>
  <c r="A188" i="243"/>
  <c r="B189" i="253"/>
  <c r="B188" i="243"/>
  <c r="H190" i="251"/>
  <c r="B187" i="244" l="1"/>
  <c r="T187" i="243"/>
  <c r="F187" i="244" s="1"/>
  <c r="B187" i="264"/>
  <c r="D187" i="264" s="1"/>
  <c r="M188" i="243"/>
  <c r="G189" i="253" s="1"/>
  <c r="F188" i="243"/>
  <c r="L188" i="243"/>
  <c r="F189" i="253" s="1"/>
  <c r="C188" i="243"/>
  <c r="J188" i="243"/>
  <c r="W188" i="243" s="1"/>
  <c r="S188" i="243" s="1"/>
  <c r="Y188" i="243" s="1"/>
  <c r="F188" i="265" s="1"/>
  <c r="K188" i="243"/>
  <c r="E189" i="253" s="1"/>
  <c r="I188" i="243"/>
  <c r="C189" i="253" s="1"/>
  <c r="G188" i="243"/>
  <c r="H188" i="243"/>
  <c r="D188" i="243"/>
  <c r="E188" i="243"/>
  <c r="A190" i="253"/>
  <c r="G191" i="251"/>
  <c r="A189" i="243"/>
  <c r="B190" i="253"/>
  <c r="H191" i="251"/>
  <c r="B189" i="243"/>
  <c r="D188" i="253"/>
  <c r="N187" i="243"/>
  <c r="O187" i="243" s="1"/>
  <c r="B188" i="244" l="1"/>
  <c r="T188" i="243"/>
  <c r="F188" i="244" s="1"/>
  <c r="B188" i="264"/>
  <c r="D188" i="264" s="1"/>
  <c r="B191" i="253"/>
  <c r="H192" i="251"/>
  <c r="B190" i="243"/>
  <c r="H189" i="243"/>
  <c r="G189" i="243"/>
  <c r="M189" i="243"/>
  <c r="G190" i="253" s="1"/>
  <c r="F189" i="243"/>
  <c r="L189" i="243"/>
  <c r="F190" i="253" s="1"/>
  <c r="C189" i="243"/>
  <c r="K189" i="243"/>
  <c r="E190" i="253" s="1"/>
  <c r="E189" i="243"/>
  <c r="I189" i="243"/>
  <c r="C190" i="253" s="1"/>
  <c r="D189" i="243"/>
  <c r="J189" i="243"/>
  <c r="W189" i="243" s="1"/>
  <c r="S189" i="243" s="1"/>
  <c r="T189" i="243" s="1"/>
  <c r="F189" i="244" s="1"/>
  <c r="D189" i="253"/>
  <c r="N188" i="243"/>
  <c r="O188" i="243" s="1"/>
  <c r="A191" i="253"/>
  <c r="G192" i="251"/>
  <c r="A190" i="243"/>
  <c r="B189" i="244" l="1"/>
  <c r="Y189" i="243"/>
  <c r="F189" i="265" s="1"/>
  <c r="B189" i="264"/>
  <c r="D189" i="264" s="1"/>
  <c r="I190" i="243"/>
  <c r="C191" i="253" s="1"/>
  <c r="M190" i="243"/>
  <c r="G191" i="253" s="1"/>
  <c r="C190" i="243"/>
  <c r="H190" i="243"/>
  <c r="J190" i="243"/>
  <c r="W190" i="243" s="1"/>
  <c r="S190" i="243" s="1"/>
  <c r="T190" i="243" s="1"/>
  <c r="F190" i="244" s="1"/>
  <c r="D190" i="243"/>
  <c r="G190" i="243"/>
  <c r="L190" i="243"/>
  <c r="F191" i="253" s="1"/>
  <c r="K190" i="243"/>
  <c r="E191" i="253" s="1"/>
  <c r="E190" i="243"/>
  <c r="F190" i="243"/>
  <c r="B192" i="253"/>
  <c r="B191" i="243"/>
  <c r="H193" i="251"/>
  <c r="A192" i="253"/>
  <c r="G193" i="251"/>
  <c r="A191" i="243"/>
  <c r="D190" i="253"/>
  <c r="N189" i="243"/>
  <c r="O189" i="243" s="1"/>
  <c r="B190" i="264" l="1"/>
  <c r="D190" i="264" s="1"/>
  <c r="Y190" i="243"/>
  <c r="F190" i="265" s="1"/>
  <c r="B190" i="244"/>
  <c r="B193" i="253"/>
  <c r="H194" i="251"/>
  <c r="B192" i="243"/>
  <c r="D191" i="253"/>
  <c r="N190" i="243"/>
  <c r="O190" i="243" s="1"/>
  <c r="A193" i="253"/>
  <c r="A192" i="243"/>
  <c r="G194" i="251"/>
  <c r="H191" i="243"/>
  <c r="D191" i="243"/>
  <c r="J191" i="243"/>
  <c r="W191" i="243" s="1"/>
  <c r="S191" i="243" s="1"/>
  <c r="T191" i="243" s="1"/>
  <c r="F191" i="244" s="1"/>
  <c r="I191" i="243"/>
  <c r="C192" i="253" s="1"/>
  <c r="M191" i="243"/>
  <c r="G192" i="253" s="1"/>
  <c r="F191" i="243"/>
  <c r="C191" i="243"/>
  <c r="E191" i="243"/>
  <c r="K191" i="243"/>
  <c r="E192" i="253" s="1"/>
  <c r="G191" i="243"/>
  <c r="L191" i="243"/>
  <c r="F192" i="253" s="1"/>
  <c r="B191" i="244" l="1"/>
  <c r="B191" i="264"/>
  <c r="D191" i="264" s="1"/>
  <c r="Y191" i="243"/>
  <c r="F191" i="265" s="1"/>
  <c r="A194" i="253"/>
  <c r="G195" i="251"/>
  <c r="A193" i="243"/>
  <c r="I192" i="243"/>
  <c r="C193" i="253" s="1"/>
  <c r="J192" i="243"/>
  <c r="W192" i="243" s="1"/>
  <c r="S192" i="243" s="1"/>
  <c r="Y192" i="243" s="1"/>
  <c r="F192" i="265" s="1"/>
  <c r="E192" i="243"/>
  <c r="G192" i="243"/>
  <c r="L192" i="243"/>
  <c r="F193" i="253" s="1"/>
  <c r="M192" i="243"/>
  <c r="G193" i="253" s="1"/>
  <c r="C192" i="243"/>
  <c r="H192" i="243"/>
  <c r="D192" i="243"/>
  <c r="K192" i="243"/>
  <c r="E193" i="253" s="1"/>
  <c r="F192" i="243"/>
  <c r="B194" i="253"/>
  <c r="H195" i="251"/>
  <c r="B193" i="243"/>
  <c r="D192" i="253"/>
  <c r="N191" i="243"/>
  <c r="O191" i="243" s="1"/>
  <c r="B192" i="244" l="1"/>
  <c r="T192" i="243"/>
  <c r="F192" i="244" s="1"/>
  <c r="B192" i="264"/>
  <c r="D192" i="264" s="1"/>
  <c r="J193" i="243"/>
  <c r="W193" i="243" s="1"/>
  <c r="S193" i="243" s="1"/>
  <c r="Y193" i="243" s="1"/>
  <c r="F193" i="265" s="1"/>
  <c r="F193" i="243"/>
  <c r="H193" i="243"/>
  <c r="K193" i="243"/>
  <c r="E194" i="253" s="1"/>
  <c r="C193" i="243"/>
  <c r="E193" i="243"/>
  <c r="I193" i="243"/>
  <c r="C194" i="253" s="1"/>
  <c r="M193" i="243"/>
  <c r="G194" i="253" s="1"/>
  <c r="D193" i="243"/>
  <c r="G193" i="243"/>
  <c r="L193" i="243"/>
  <c r="F194" i="253" s="1"/>
  <c r="A195" i="253"/>
  <c r="G196" i="251"/>
  <c r="A194" i="243"/>
  <c r="B195" i="253"/>
  <c r="B194" i="243"/>
  <c r="H196" i="251"/>
  <c r="D193" i="253"/>
  <c r="N192" i="243"/>
  <c r="O192" i="243" s="1"/>
  <c r="B193" i="244" l="1"/>
  <c r="B193" i="264"/>
  <c r="D193" i="264" s="1"/>
  <c r="T193" i="243"/>
  <c r="F193" i="244" s="1"/>
  <c r="B196" i="253"/>
  <c r="B195" i="243"/>
  <c r="H197" i="251"/>
  <c r="D194" i="253"/>
  <c r="N193" i="243"/>
  <c r="O193" i="243" s="1"/>
  <c r="A196" i="253"/>
  <c r="A195" i="243"/>
  <c r="G197" i="251"/>
  <c r="J194" i="243"/>
  <c r="W194" i="243" s="1"/>
  <c r="S194" i="243" s="1"/>
  <c r="Y194" i="243" s="1"/>
  <c r="F194" i="265" s="1"/>
  <c r="F194" i="243"/>
  <c r="L194" i="243"/>
  <c r="F195" i="253" s="1"/>
  <c r="G194" i="243"/>
  <c r="I194" i="243"/>
  <c r="C195" i="253" s="1"/>
  <c r="C194" i="243"/>
  <c r="K194" i="243"/>
  <c r="E195" i="253" s="1"/>
  <c r="H194" i="243"/>
  <c r="M194" i="243"/>
  <c r="G195" i="253" s="1"/>
  <c r="D194" i="243"/>
  <c r="E194" i="243"/>
  <c r="B194" i="244" l="1"/>
  <c r="T194" i="243"/>
  <c r="F194" i="244" s="1"/>
  <c r="B194" i="264"/>
  <c r="D194" i="264" s="1"/>
  <c r="B197" i="253"/>
  <c r="H198" i="251"/>
  <c r="B196" i="243"/>
  <c r="A197" i="253"/>
  <c r="A196" i="243"/>
  <c r="G198" i="251"/>
  <c r="K195" i="243"/>
  <c r="E196" i="253" s="1"/>
  <c r="G195" i="243"/>
  <c r="L195" i="243"/>
  <c r="F196" i="253" s="1"/>
  <c r="H195" i="243"/>
  <c r="F195" i="243"/>
  <c r="I195" i="243"/>
  <c r="C196" i="253" s="1"/>
  <c r="D195" i="243"/>
  <c r="C195" i="243"/>
  <c r="E195" i="243"/>
  <c r="M195" i="243"/>
  <c r="G196" i="253" s="1"/>
  <c r="J195" i="243"/>
  <c r="W195" i="243" s="1"/>
  <c r="S195" i="243" s="1"/>
  <c r="Y195" i="243" s="1"/>
  <c r="F195" i="265" s="1"/>
  <c r="D195" i="253"/>
  <c r="N194" i="243"/>
  <c r="O194" i="243" s="1"/>
  <c r="B195" i="244" l="1"/>
  <c r="B195" i="264"/>
  <c r="D195" i="264" s="1"/>
  <c r="T195" i="243"/>
  <c r="F195" i="244" s="1"/>
  <c r="A198" i="253"/>
  <c r="G199" i="251"/>
  <c r="A197" i="243"/>
  <c r="D196" i="253"/>
  <c r="N195" i="243"/>
  <c r="O195" i="243" s="1"/>
  <c r="B198" i="253"/>
  <c r="H199" i="251"/>
  <c r="B197" i="243"/>
  <c r="L196" i="243"/>
  <c r="F197" i="253" s="1"/>
  <c r="G196" i="243"/>
  <c r="H196" i="243"/>
  <c r="M196" i="243"/>
  <c r="G197" i="253" s="1"/>
  <c r="K196" i="243"/>
  <c r="E197" i="253" s="1"/>
  <c r="I196" i="243"/>
  <c r="C197" i="253" s="1"/>
  <c r="F196" i="243"/>
  <c r="C196" i="243"/>
  <c r="D196" i="243"/>
  <c r="E196" i="243"/>
  <c r="J196" i="243"/>
  <c r="W196" i="243" s="1"/>
  <c r="S196" i="243" s="1"/>
  <c r="Y196" i="243" s="1"/>
  <c r="F196" i="265" s="1"/>
  <c r="B196" i="244" l="1"/>
  <c r="T196" i="243"/>
  <c r="F196" i="244" s="1"/>
  <c r="B196" i="264"/>
  <c r="D196" i="264" s="1"/>
  <c r="D197" i="253"/>
  <c r="N196" i="243"/>
  <c r="O196" i="243" s="1"/>
  <c r="G197" i="243"/>
  <c r="L197" i="243"/>
  <c r="F198" i="253" s="1"/>
  <c r="E197" i="243"/>
  <c r="H197" i="243"/>
  <c r="M197" i="243"/>
  <c r="G198" i="253" s="1"/>
  <c r="K197" i="243"/>
  <c r="E198" i="253" s="1"/>
  <c r="I197" i="243"/>
  <c r="C198" i="253" s="1"/>
  <c r="D197" i="243"/>
  <c r="C197" i="243"/>
  <c r="F197" i="243"/>
  <c r="J197" i="243"/>
  <c r="W197" i="243" s="1"/>
  <c r="S197" i="243" s="1"/>
  <c r="B197" i="264" s="1"/>
  <c r="D197" i="264" s="1"/>
  <c r="A199" i="253"/>
  <c r="G200" i="251"/>
  <c r="A198" i="243"/>
  <c r="B199" i="253"/>
  <c r="H200" i="251"/>
  <c r="B198" i="243"/>
  <c r="Y197" i="243" l="1"/>
  <c r="F197" i="265" s="1"/>
  <c r="T197" i="243"/>
  <c r="F197" i="244" s="1"/>
  <c r="B197" i="244"/>
  <c r="A200" i="253"/>
  <c r="G201" i="251"/>
  <c r="A199" i="243"/>
  <c r="B200" i="253"/>
  <c r="H201" i="251"/>
  <c r="B199" i="243"/>
  <c r="M198" i="243"/>
  <c r="G199" i="253" s="1"/>
  <c r="I198" i="243"/>
  <c r="C199" i="253" s="1"/>
  <c r="D198" i="243"/>
  <c r="C198" i="243"/>
  <c r="G198" i="243"/>
  <c r="J198" i="243"/>
  <c r="W198" i="243" s="1"/>
  <c r="S198" i="243" s="1"/>
  <c r="Y198" i="243" s="1"/>
  <c r="F198" i="265" s="1"/>
  <c r="F198" i="243"/>
  <c r="K198" i="243"/>
  <c r="E199" i="253" s="1"/>
  <c r="E198" i="243"/>
  <c r="H198" i="243"/>
  <c r="L198" i="243"/>
  <c r="F199" i="253" s="1"/>
  <c r="D198" i="253"/>
  <c r="N197" i="243"/>
  <c r="O197" i="243" s="1"/>
  <c r="B198" i="244" l="1"/>
  <c r="T198" i="243"/>
  <c r="F198" i="244" s="1"/>
  <c r="B198" i="264"/>
  <c r="D198" i="264" s="1"/>
  <c r="H199" i="243"/>
  <c r="F199" i="243"/>
  <c r="J199" i="243"/>
  <c r="W199" i="243" s="1"/>
  <c r="S199" i="243" s="1"/>
  <c r="Y199" i="243" s="1"/>
  <c r="F199" i="265" s="1"/>
  <c r="E199" i="243"/>
  <c r="G199" i="243"/>
  <c r="L199" i="243"/>
  <c r="F200" i="253" s="1"/>
  <c r="D199" i="243"/>
  <c r="I199" i="243"/>
  <c r="C200" i="253" s="1"/>
  <c r="M199" i="243"/>
  <c r="G200" i="253" s="1"/>
  <c r="C199" i="243"/>
  <c r="K199" i="243"/>
  <c r="E200" i="253" s="1"/>
  <c r="A201" i="253"/>
  <c r="G202" i="251"/>
  <c r="A200" i="243"/>
  <c r="D199" i="253"/>
  <c r="N198" i="243"/>
  <c r="O198" i="243" s="1"/>
  <c r="B201" i="253"/>
  <c r="H202" i="251"/>
  <c r="B200" i="243"/>
  <c r="B199" i="244" l="1"/>
  <c r="T199" i="243"/>
  <c r="F199" i="244" s="1"/>
  <c r="B199" i="264"/>
  <c r="D199" i="264" s="1"/>
  <c r="B202" i="253"/>
  <c r="H203" i="251"/>
  <c r="B201" i="243"/>
  <c r="D200" i="253"/>
  <c r="N199" i="243"/>
  <c r="O199" i="243" s="1"/>
  <c r="I200" i="243"/>
  <c r="C201" i="253" s="1"/>
  <c r="H200" i="243"/>
  <c r="M200" i="243"/>
  <c r="G201" i="253" s="1"/>
  <c r="J200" i="243"/>
  <c r="W200" i="243" s="1"/>
  <c r="S200" i="243" s="1"/>
  <c r="Y200" i="243" s="1"/>
  <c r="F200" i="265" s="1"/>
  <c r="E200" i="243"/>
  <c r="L200" i="243"/>
  <c r="F201" i="253" s="1"/>
  <c r="F200" i="243"/>
  <c r="C200" i="243"/>
  <c r="K200" i="243"/>
  <c r="E201" i="253" s="1"/>
  <c r="D200" i="243"/>
  <c r="G200" i="243"/>
  <c r="A202" i="253"/>
  <c r="A201" i="243"/>
  <c r="G203" i="251"/>
  <c r="B200" i="244" l="1"/>
  <c r="B200" i="264"/>
  <c r="D200" i="264" s="1"/>
  <c r="T200" i="243"/>
  <c r="F200" i="244" s="1"/>
  <c r="G201" i="243"/>
  <c r="L201" i="243"/>
  <c r="F202" i="253" s="1"/>
  <c r="H201" i="243"/>
  <c r="D201" i="243"/>
  <c r="J201" i="243"/>
  <c r="W201" i="243" s="1"/>
  <c r="S201" i="243" s="1"/>
  <c r="T201" i="243" s="1"/>
  <c r="F201" i="244" s="1"/>
  <c r="K201" i="243"/>
  <c r="E202" i="253" s="1"/>
  <c r="F201" i="243"/>
  <c r="I201" i="243"/>
  <c r="C202" i="253" s="1"/>
  <c r="M201" i="243"/>
  <c r="G202" i="253" s="1"/>
  <c r="E201" i="243"/>
  <c r="C201" i="243"/>
  <c r="B202" i="243"/>
  <c r="B203" i="253"/>
  <c r="A202" i="243"/>
  <c r="A203" i="253"/>
  <c r="D201" i="253"/>
  <c r="N200" i="243"/>
  <c r="O200" i="243" s="1"/>
  <c r="B201" i="244" l="1"/>
  <c r="B201" i="264"/>
  <c r="D201" i="264" s="1"/>
  <c r="Y201" i="243"/>
  <c r="F201" i="265" s="1"/>
  <c r="N201" i="243"/>
  <c r="O201" i="243" s="1"/>
  <c r="D202" i="253"/>
  <c r="G202" i="243"/>
  <c r="F202" i="243"/>
  <c r="J202" i="243"/>
  <c r="W202" i="243" s="1"/>
  <c r="S202" i="243" s="1"/>
  <c r="B202" i="264" s="1"/>
  <c r="D202" i="264" s="1"/>
  <c r="C202" i="243"/>
  <c r="H202" i="243"/>
  <c r="I202" i="243"/>
  <c r="C203" i="253" s="1"/>
  <c r="M202" i="243"/>
  <c r="G203" i="253" s="1"/>
  <c r="E202" i="243"/>
  <c r="K202" i="243"/>
  <c r="E203" i="253" s="1"/>
  <c r="L202" i="243"/>
  <c r="F203" i="253" s="1"/>
  <c r="D202" i="243"/>
  <c r="C6" i="243"/>
  <c r="C14" i="243"/>
  <c r="C23" i="243"/>
  <c r="C28" i="243"/>
  <c r="C9" i="243"/>
  <c r="C21" i="243"/>
  <c r="C8" i="243"/>
  <c r="C29" i="243"/>
  <c r="C22" i="243"/>
  <c r="C18" i="243"/>
  <c r="C3" i="243"/>
  <c r="C4" i="243"/>
  <c r="C19" i="243"/>
  <c r="C10" i="243"/>
  <c r="C7" i="243"/>
  <c r="C26" i="243"/>
  <c r="C16" i="243"/>
  <c r="C11" i="243"/>
  <c r="C25" i="243"/>
  <c r="C12" i="243"/>
  <c r="C20" i="243"/>
  <c r="C13" i="243"/>
  <c r="C17" i="243"/>
  <c r="C5" i="243"/>
  <c r="C15" i="243"/>
  <c r="C27" i="243"/>
  <c r="C24" i="243"/>
  <c r="C30" i="243"/>
  <c r="T202" i="243" l="1"/>
  <c r="F202" i="244" s="1"/>
  <c r="B202" i="244"/>
  <c r="Y202" i="243"/>
  <c r="F202" i="265" s="1"/>
  <c r="D13" i="243"/>
  <c r="E13" i="243"/>
  <c r="D20" i="243"/>
  <c r="E20" i="243"/>
  <c r="E22" i="243"/>
  <c r="D22" i="243"/>
  <c r="D3" i="243"/>
  <c r="E3" i="243"/>
  <c r="D12" i="243"/>
  <c r="E12" i="243"/>
  <c r="D29" i="243"/>
  <c r="E29" i="243"/>
  <c r="D25" i="243"/>
  <c r="E25" i="243"/>
  <c r="E8" i="243"/>
  <c r="D8" i="243"/>
  <c r="E17" i="243"/>
  <c r="D17" i="243"/>
  <c r="D11" i="243"/>
  <c r="E11" i="243"/>
  <c r="E21" i="243"/>
  <c r="D21" i="243"/>
  <c r="E16" i="243"/>
  <c r="D16" i="243"/>
  <c r="D9" i="243"/>
  <c r="E9" i="243"/>
  <c r="D30" i="243"/>
  <c r="E30" i="243"/>
  <c r="D26" i="243"/>
  <c r="E26" i="243"/>
  <c r="E28" i="243"/>
  <c r="D28" i="243"/>
  <c r="D203" i="253"/>
  <c r="N202" i="243"/>
  <c r="O202" i="243" s="1"/>
  <c r="E24" i="243"/>
  <c r="D24" i="243"/>
  <c r="D7" i="243"/>
  <c r="E7" i="243"/>
  <c r="E23" i="243"/>
  <c r="D23" i="243"/>
  <c r="E27" i="243"/>
  <c r="D27" i="243"/>
  <c r="E10" i="243"/>
  <c r="D10" i="243"/>
  <c r="E14" i="243"/>
  <c r="D14" i="243"/>
  <c r="D18" i="243"/>
  <c r="E18" i="243"/>
  <c r="D19" i="243"/>
  <c r="E19" i="243"/>
  <c r="D6" i="243"/>
  <c r="E6" i="243"/>
  <c r="E15" i="243"/>
  <c r="D15" i="243"/>
  <c r="E5" i="243"/>
  <c r="D5" i="243"/>
  <c r="D4" i="243"/>
  <c r="E4" i="243"/>
  <c r="F18" i="243" l="1"/>
  <c r="G18" i="243" s="1"/>
  <c r="F14" i="243"/>
  <c r="G14" i="243" s="1"/>
  <c r="M14" i="243" s="1"/>
  <c r="G15" i="253" s="1"/>
  <c r="F5" i="243"/>
  <c r="G5" i="243" s="1"/>
  <c r="M5" i="243" s="1"/>
  <c r="G6" i="253" s="1"/>
  <c r="F10" i="243"/>
  <c r="G10" i="243" s="1"/>
  <c r="M10" i="243" s="1"/>
  <c r="G11" i="253" s="1"/>
  <c r="F19" i="243"/>
  <c r="G19" i="243" s="1"/>
  <c r="J19" i="243" s="1"/>
  <c r="F6" i="243"/>
  <c r="G6" i="243" s="1"/>
  <c r="M6" i="243" s="1"/>
  <c r="G7" i="253" s="1"/>
  <c r="F21" i="243"/>
  <c r="G21" i="243" s="1"/>
  <c r="M21" i="243" s="1"/>
  <c r="G22" i="253" s="1"/>
  <c r="F11" i="243"/>
  <c r="G11" i="243" s="1"/>
  <c r="J11" i="243" s="1"/>
  <c r="F29" i="243"/>
  <c r="G29" i="243" s="1"/>
  <c r="J29" i="243" s="1"/>
  <c r="F4" i="243"/>
  <c r="G4" i="243" s="1"/>
  <c r="J4" i="243" s="1"/>
  <c r="F30" i="243"/>
  <c r="G30" i="243" s="1"/>
  <c r="F8" i="243"/>
  <c r="G8" i="243" s="1"/>
  <c r="J8" i="243" s="1"/>
  <c r="F20" i="243"/>
  <c r="G20" i="243" s="1"/>
  <c r="F7" i="243"/>
  <c r="G7" i="243" s="1"/>
  <c r="J7" i="243" s="1"/>
  <c r="F27" i="243"/>
  <c r="G27" i="243" s="1"/>
  <c r="J27" i="243" s="1"/>
  <c r="F12" i="243"/>
  <c r="G12" i="243" s="1"/>
  <c r="M12" i="243" s="1"/>
  <c r="G13" i="253" s="1"/>
  <c r="F3" i="243"/>
  <c r="G3" i="243" s="1"/>
  <c r="M3" i="243" s="1"/>
  <c r="G4" i="253" s="1"/>
  <c r="F9" i="243"/>
  <c r="G9" i="243" s="1"/>
  <c r="M9" i="243" s="1"/>
  <c r="G10" i="253" s="1"/>
  <c r="F25" i="243"/>
  <c r="G25" i="243" s="1"/>
  <c r="M25" i="243" s="1"/>
  <c r="G26" i="253" s="1"/>
  <c r="F13" i="243"/>
  <c r="G13" i="243" s="1"/>
  <c r="F15" i="243"/>
  <c r="G15" i="243" s="1"/>
  <c r="H15" i="243" s="1"/>
  <c r="F26" i="243"/>
  <c r="G26" i="243" s="1"/>
  <c r="M26" i="243" s="1"/>
  <c r="G27" i="253" s="1"/>
  <c r="F22" i="243"/>
  <c r="G22" i="243" s="1"/>
  <c r="M18" i="243"/>
  <c r="G19" i="253" s="1"/>
  <c r="J18" i="243"/>
  <c r="F28" i="243"/>
  <c r="G28" i="243" s="1"/>
  <c r="F16" i="243"/>
  <c r="G16" i="243" s="1"/>
  <c r="F24" i="243"/>
  <c r="G24" i="243" s="1"/>
  <c r="F17" i="243"/>
  <c r="G17" i="243" s="1"/>
  <c r="F23" i="243"/>
  <c r="G23" i="243" s="1"/>
  <c r="J10" i="243" l="1"/>
  <c r="J14" i="243"/>
  <c r="H19" i="243"/>
  <c r="L19" i="243" s="1"/>
  <c r="F20" i="253" s="1"/>
  <c r="P22" i="253" s="1"/>
  <c r="M19" i="243"/>
  <c r="G20" i="253" s="1"/>
  <c r="J5" i="243"/>
  <c r="N5" i="243" s="1"/>
  <c r="O5" i="243" s="1"/>
  <c r="H30" i="243"/>
  <c r="L30" i="243" s="1"/>
  <c r="F31" i="253" s="1"/>
  <c r="P33" i="253" s="1"/>
  <c r="H20" i="243"/>
  <c r="I20" i="243" s="1"/>
  <c r="C21" i="253" s="1"/>
  <c r="N23" i="253" s="1"/>
  <c r="H6" i="243"/>
  <c r="L6" i="243" s="1"/>
  <c r="F7" i="253" s="1"/>
  <c r="P7" i="253" s="1"/>
  <c r="J6" i="243"/>
  <c r="N6" i="243" s="1"/>
  <c r="O6" i="243" s="1"/>
  <c r="M30" i="243"/>
  <c r="G31" i="253" s="1"/>
  <c r="J30" i="243"/>
  <c r="D31" i="253" s="1"/>
  <c r="O33" i="253" s="1"/>
  <c r="H5" i="243"/>
  <c r="I5" i="243" s="1"/>
  <c r="C6" i="253" s="1"/>
  <c r="N6" i="253" s="1"/>
  <c r="M29" i="243"/>
  <c r="G30" i="253" s="1"/>
  <c r="M11" i="243"/>
  <c r="G12" i="253" s="1"/>
  <c r="J21" i="243"/>
  <c r="M4" i="243"/>
  <c r="G5" i="253" s="1"/>
  <c r="H22" i="243"/>
  <c r="I22" i="243" s="1"/>
  <c r="C23" i="253" s="1"/>
  <c r="N25" i="253" s="1"/>
  <c r="H11" i="243"/>
  <c r="L11" i="243" s="1"/>
  <c r="F12" i="253" s="1"/>
  <c r="P14" i="253" s="1"/>
  <c r="H8" i="243"/>
  <c r="L8" i="243" s="1"/>
  <c r="F9" i="253" s="1"/>
  <c r="P11" i="253" s="1"/>
  <c r="H7" i="243"/>
  <c r="I7" i="243" s="1"/>
  <c r="C8" i="253" s="1"/>
  <c r="N8" i="253" s="1"/>
  <c r="J20" i="243"/>
  <c r="M7" i="243"/>
  <c r="G8" i="253" s="1"/>
  <c r="M8" i="243"/>
  <c r="G9" i="253" s="1"/>
  <c r="H21" i="243"/>
  <c r="I21" i="243" s="1"/>
  <c r="C22" i="253" s="1"/>
  <c r="N24" i="253" s="1"/>
  <c r="M27" i="243"/>
  <c r="G28" i="253" s="1"/>
  <c r="M20" i="243"/>
  <c r="G21" i="253" s="1"/>
  <c r="H13" i="243"/>
  <c r="L13" i="243" s="1"/>
  <c r="F14" i="253" s="1"/>
  <c r="P16" i="253" s="1"/>
  <c r="H10" i="243"/>
  <c r="L10" i="243" s="1"/>
  <c r="F11" i="253" s="1"/>
  <c r="P13" i="253" s="1"/>
  <c r="J3" i="243"/>
  <c r="D4" i="253" s="1"/>
  <c r="O4" i="253" s="1"/>
  <c r="H3" i="243"/>
  <c r="L3" i="243" s="1"/>
  <c r="F4" i="253" s="1"/>
  <c r="P4" i="253" s="1"/>
  <c r="Q4" i="253" s="1"/>
  <c r="R4" i="253" s="1"/>
  <c r="H14" i="243"/>
  <c r="I14" i="243" s="1"/>
  <c r="C15" i="253" s="1"/>
  <c r="N17" i="253" s="1"/>
  <c r="H4" i="243"/>
  <c r="L4" i="243" s="1"/>
  <c r="F5" i="253" s="1"/>
  <c r="P5" i="253" s="1"/>
  <c r="J12" i="243"/>
  <c r="N12" i="243" s="1"/>
  <c r="O12" i="243" s="1"/>
  <c r="H12" i="243"/>
  <c r="I12" i="243" s="1"/>
  <c r="C13" i="253" s="1"/>
  <c r="N15" i="253" s="1"/>
  <c r="J25" i="243"/>
  <c r="D26" i="253" s="1"/>
  <c r="O28" i="253" s="1"/>
  <c r="J13" i="243"/>
  <c r="M13" i="243"/>
  <c r="G14" i="253" s="1"/>
  <c r="H9" i="243"/>
  <c r="I9" i="243" s="1"/>
  <c r="C10" i="253" s="1"/>
  <c r="N12" i="253" s="1"/>
  <c r="J9" i="243"/>
  <c r="D10" i="253" s="1"/>
  <c r="O12" i="253" s="1"/>
  <c r="M15" i="243"/>
  <c r="G16" i="253" s="1"/>
  <c r="J15" i="243"/>
  <c r="D16" i="253" s="1"/>
  <c r="O18" i="253" s="1"/>
  <c r="H27" i="243"/>
  <c r="I27" i="243" s="1"/>
  <c r="C28" i="253" s="1"/>
  <c r="N30" i="253" s="1"/>
  <c r="J22" i="243"/>
  <c r="D23" i="253" s="1"/>
  <c r="O25" i="253" s="1"/>
  <c r="J26" i="243"/>
  <c r="D27" i="253" s="1"/>
  <c r="O29" i="253" s="1"/>
  <c r="M22" i="243"/>
  <c r="G23" i="253" s="1"/>
  <c r="H26" i="243"/>
  <c r="I26" i="243" s="1"/>
  <c r="C27" i="253" s="1"/>
  <c r="N29" i="253" s="1"/>
  <c r="I15" i="243"/>
  <c r="C16" i="253" s="1"/>
  <c r="N18" i="253" s="1"/>
  <c r="L15" i="243"/>
  <c r="F16" i="253" s="1"/>
  <c r="P18" i="253" s="1"/>
  <c r="M17" i="243"/>
  <c r="G18" i="253" s="1"/>
  <c r="H17" i="243"/>
  <c r="J17" i="243"/>
  <c r="D8" i="253"/>
  <c r="O8" i="253" s="1"/>
  <c r="O9" i="253" s="1"/>
  <c r="O10" i="253" s="1"/>
  <c r="W7" i="243"/>
  <c r="W8" i="243" s="1"/>
  <c r="N7" i="243"/>
  <c r="O7" i="243" s="1"/>
  <c r="N11" i="243"/>
  <c r="O11" i="243" s="1"/>
  <c r="D12" i="253"/>
  <c r="O14" i="253" s="1"/>
  <c r="J16" i="243"/>
  <c r="W16" i="243" s="1"/>
  <c r="H16" i="243"/>
  <c r="M16" i="243"/>
  <c r="G17" i="253" s="1"/>
  <c r="N10" i="243"/>
  <c r="O10" i="243" s="1"/>
  <c r="D11" i="253"/>
  <c r="O13" i="253" s="1"/>
  <c r="J28" i="243"/>
  <c r="H28" i="243"/>
  <c r="M28" i="243"/>
  <c r="G29" i="253" s="1"/>
  <c r="N14" i="243"/>
  <c r="O14" i="243" s="1"/>
  <c r="D15" i="253"/>
  <c r="O17" i="253" s="1"/>
  <c r="J24" i="243"/>
  <c r="M24" i="243"/>
  <c r="G25" i="253" s="1"/>
  <c r="H24" i="243"/>
  <c r="N18" i="243"/>
  <c r="O18" i="243" s="1"/>
  <c r="D19" i="253"/>
  <c r="O21" i="253" s="1"/>
  <c r="H18" i="243"/>
  <c r="W29" i="243"/>
  <c r="N27" i="243"/>
  <c r="O27" i="243" s="1"/>
  <c r="D28" i="253"/>
  <c r="O30" i="253" s="1"/>
  <c r="J23" i="243"/>
  <c r="H23" i="243"/>
  <c r="M23" i="243"/>
  <c r="G24" i="253" s="1"/>
  <c r="N19" i="243"/>
  <c r="O19" i="243" s="1"/>
  <c r="W21" i="243"/>
  <c r="D20" i="253"/>
  <c r="O22" i="253" s="1"/>
  <c r="H25" i="243"/>
  <c r="D9" i="253"/>
  <c r="O11" i="253" s="1"/>
  <c r="N8" i="243"/>
  <c r="O8" i="243" s="1"/>
  <c r="W10" i="243"/>
  <c r="H29" i="243"/>
  <c r="N4" i="243"/>
  <c r="O4" i="243" s="1"/>
  <c r="D5" i="253"/>
  <c r="O5" i="253" s="1"/>
  <c r="W4" i="243"/>
  <c r="W31" i="243"/>
  <c r="N29" i="243"/>
  <c r="O29" i="243" s="1"/>
  <c r="D30" i="253"/>
  <c r="O32" i="253" s="1"/>
  <c r="D6" i="253" l="1"/>
  <c r="O6" i="253" s="1"/>
  <c r="W5" i="243"/>
  <c r="W15" i="243"/>
  <c r="W12" i="243"/>
  <c r="W22" i="243"/>
  <c r="W13" i="243"/>
  <c r="W23" i="243"/>
  <c r="W20" i="243"/>
  <c r="I30" i="243"/>
  <c r="C31" i="253" s="1"/>
  <c r="N33" i="253" s="1"/>
  <c r="I6" i="243"/>
  <c r="C7" i="253" s="1"/>
  <c r="N7" i="253" s="1"/>
  <c r="I19" i="243"/>
  <c r="C20" i="253" s="1"/>
  <c r="N22" i="253" s="1"/>
  <c r="L22" i="243"/>
  <c r="F23" i="253" s="1"/>
  <c r="P25" i="253" s="1"/>
  <c r="L20" i="243"/>
  <c r="F21" i="253" s="1"/>
  <c r="P23" i="253" s="1"/>
  <c r="D7" i="253"/>
  <c r="O7" i="253" s="1"/>
  <c r="W6" i="243"/>
  <c r="X6" i="243" s="1"/>
  <c r="S6" i="243" s="1"/>
  <c r="L5" i="243"/>
  <c r="F6" i="253" s="1"/>
  <c r="P6" i="253" s="1"/>
  <c r="L21" i="243"/>
  <c r="F22" i="253" s="1"/>
  <c r="P24" i="253" s="1"/>
  <c r="N30" i="243"/>
  <c r="O30" i="243" s="1"/>
  <c r="L7" i="243"/>
  <c r="F8" i="253" s="1"/>
  <c r="P8" i="253" s="1"/>
  <c r="W32" i="243"/>
  <c r="X32" i="243" s="1"/>
  <c r="S32" i="243" s="1"/>
  <c r="N21" i="243"/>
  <c r="O21" i="243" s="1"/>
  <c r="D22" i="253"/>
  <c r="O24" i="253" s="1"/>
  <c r="I13" i="243"/>
  <c r="C14" i="253" s="1"/>
  <c r="N16" i="253" s="1"/>
  <c r="I8" i="243"/>
  <c r="C9" i="253" s="1"/>
  <c r="N11" i="253" s="1"/>
  <c r="N22" i="243"/>
  <c r="O22" i="243" s="1"/>
  <c r="W24" i="243"/>
  <c r="X24" i="243" s="1"/>
  <c r="S24" i="243" s="1"/>
  <c r="N26" i="243"/>
  <c r="O26" i="243" s="1"/>
  <c r="W28" i="243"/>
  <c r="X28" i="243" s="1"/>
  <c r="S28" i="243" s="1"/>
  <c r="D21" i="253"/>
  <c r="O23" i="253" s="1"/>
  <c r="N20" i="243"/>
  <c r="O20" i="243" s="1"/>
  <c r="I11" i="243"/>
  <c r="C12" i="253" s="1"/>
  <c r="N14" i="253" s="1"/>
  <c r="L14" i="243"/>
  <c r="F15" i="253" s="1"/>
  <c r="P17" i="253" s="1"/>
  <c r="I4" i="243"/>
  <c r="C5" i="253" s="1"/>
  <c r="N5" i="253" s="1"/>
  <c r="N15" i="243"/>
  <c r="O15" i="243" s="1"/>
  <c r="W17" i="243"/>
  <c r="X17" i="243" s="1"/>
  <c r="S17" i="243" s="1"/>
  <c r="I10" i="243"/>
  <c r="C11" i="253" s="1"/>
  <c r="N13" i="253" s="1"/>
  <c r="I3" i="243"/>
  <c r="C4" i="253" s="1"/>
  <c r="N4" i="253" s="1"/>
  <c r="W3" i="243"/>
  <c r="X3" i="243" s="1"/>
  <c r="S3" i="243" s="1"/>
  <c r="N3" i="243"/>
  <c r="O3" i="243" s="1"/>
  <c r="L12" i="243"/>
  <c r="F13" i="253" s="1"/>
  <c r="P15" i="253" s="1"/>
  <c r="N13" i="243"/>
  <c r="O13" i="243" s="1"/>
  <c r="D14" i="253"/>
  <c r="O16" i="253" s="1"/>
  <c r="N25" i="243"/>
  <c r="O25" i="243" s="1"/>
  <c r="L9" i="243"/>
  <c r="F10" i="253" s="1"/>
  <c r="P12" i="253" s="1"/>
  <c r="W27" i="243"/>
  <c r="X27" i="243" s="1"/>
  <c r="S27" i="243" s="1"/>
  <c r="D13" i="253"/>
  <c r="O15" i="253" s="1"/>
  <c r="W14" i="243"/>
  <c r="X14" i="243" s="1"/>
  <c r="S14" i="243" s="1"/>
  <c r="W11" i="243"/>
  <c r="X11" i="243" s="1"/>
  <c r="S11" i="243" s="1"/>
  <c r="N9" i="243"/>
  <c r="O9" i="243" s="1"/>
  <c r="L27" i="243"/>
  <c r="F28" i="253" s="1"/>
  <c r="P30" i="253" s="1"/>
  <c r="L26" i="243"/>
  <c r="F27" i="253" s="1"/>
  <c r="P29" i="253" s="1"/>
  <c r="X12" i="243"/>
  <c r="S12" i="243" s="1"/>
  <c r="I24" i="243"/>
  <c r="C25" i="253" s="1"/>
  <c r="N27" i="253" s="1"/>
  <c r="L24" i="243"/>
  <c r="F25" i="253" s="1"/>
  <c r="P27" i="253" s="1"/>
  <c r="D17" i="253"/>
  <c r="O19" i="253" s="1"/>
  <c r="N16" i="243"/>
  <c r="O16" i="243" s="1"/>
  <c r="W18" i="243"/>
  <c r="L28" i="243"/>
  <c r="F29" i="253" s="1"/>
  <c r="P31" i="253" s="1"/>
  <c r="I28" i="243"/>
  <c r="C29" i="253" s="1"/>
  <c r="N31" i="253" s="1"/>
  <c r="L16" i="243"/>
  <c r="F17" i="253" s="1"/>
  <c r="P19" i="253" s="1"/>
  <c r="I16" i="243"/>
  <c r="C17" i="253" s="1"/>
  <c r="N19" i="253" s="1"/>
  <c r="X8" i="243"/>
  <c r="S8" i="243" s="1"/>
  <c r="W25" i="243"/>
  <c r="D24" i="253"/>
  <c r="O26" i="253" s="1"/>
  <c r="N23" i="243"/>
  <c r="O23" i="243" s="1"/>
  <c r="X5" i="243"/>
  <c r="S5" i="243" s="1"/>
  <c r="W26" i="243"/>
  <c r="N24" i="243"/>
  <c r="O24" i="243" s="1"/>
  <c r="D25" i="253"/>
  <c r="O27" i="253" s="1"/>
  <c r="X13" i="243"/>
  <c r="S13" i="243" s="1"/>
  <c r="X15" i="243"/>
  <c r="S15" i="243" s="1"/>
  <c r="X21" i="243"/>
  <c r="S21" i="243" s="1"/>
  <c r="X29" i="243"/>
  <c r="S29" i="243" s="1"/>
  <c r="L18" i="243"/>
  <c r="F19" i="253" s="1"/>
  <c r="P21" i="253" s="1"/>
  <c r="I18" i="243"/>
  <c r="C19" i="253" s="1"/>
  <c r="N21" i="253" s="1"/>
  <c r="W30" i="243"/>
  <c r="D29" i="253"/>
  <c r="O31" i="253" s="1"/>
  <c r="N28" i="243"/>
  <c r="O28" i="243" s="1"/>
  <c r="X7" i="243"/>
  <c r="S7" i="243" s="1"/>
  <c r="I25" i="243"/>
  <c r="C26" i="253" s="1"/>
  <c r="N28" i="253" s="1"/>
  <c r="L25" i="243"/>
  <c r="F26" i="253" s="1"/>
  <c r="P28" i="253" s="1"/>
  <c r="L29" i="243"/>
  <c r="F30" i="253" s="1"/>
  <c r="P32" i="253" s="1"/>
  <c r="I29" i="243"/>
  <c r="C30" i="253" s="1"/>
  <c r="N32" i="253" s="1"/>
  <c r="X23" i="243"/>
  <c r="S23" i="243" s="1"/>
  <c r="W19" i="243"/>
  <c r="D18" i="253"/>
  <c r="O20" i="253" s="1"/>
  <c r="N17" i="243"/>
  <c r="O17" i="243" s="1"/>
  <c r="I23" i="243"/>
  <c r="C24" i="253" s="1"/>
  <c r="N26" i="253" s="1"/>
  <c r="L23" i="243"/>
  <c r="F24" i="253" s="1"/>
  <c r="P26" i="253" s="1"/>
  <c r="X4" i="243"/>
  <c r="S4" i="243" s="1"/>
  <c r="X20" i="243"/>
  <c r="X16" i="243"/>
  <c r="S16" i="243" s="1"/>
  <c r="I17" i="243"/>
  <c r="C18" i="253" s="1"/>
  <c r="N20" i="253" s="1"/>
  <c r="L17" i="243"/>
  <c r="F18" i="253" s="1"/>
  <c r="P20" i="253" s="1"/>
  <c r="X22" i="243"/>
  <c r="S22" i="243" s="1"/>
  <c r="X31" i="243"/>
  <c r="S31" i="243" s="1"/>
  <c r="X10" i="243"/>
  <c r="S10" i="243" s="1"/>
  <c r="W9" i="243"/>
  <c r="Q5" i="253"/>
  <c r="S20" i="243" l="1"/>
  <c r="Y4" i="243"/>
  <c r="F4" i="265" s="1"/>
  <c r="Y5" i="243"/>
  <c r="F5" i="265" s="1"/>
  <c r="Y7" i="243"/>
  <c r="F7" i="265" s="1"/>
  <c r="Y32" i="243"/>
  <c r="F32" i="265" s="1"/>
  <c r="Y12" i="243"/>
  <c r="F12" i="265" s="1"/>
  <c r="Y28" i="243"/>
  <c r="F28" i="265" s="1"/>
  <c r="Y20" i="243"/>
  <c r="F20" i="265" s="1"/>
  <c r="Y6" i="243"/>
  <c r="F6" i="265" s="1"/>
  <c r="Y24" i="243"/>
  <c r="F24" i="265" s="1"/>
  <c r="Y16" i="243"/>
  <c r="F16" i="265" s="1"/>
  <c r="Y8" i="243"/>
  <c r="F8" i="265" s="1"/>
  <c r="Y10" i="243"/>
  <c r="F10" i="265" s="1"/>
  <c r="Y29" i="243"/>
  <c r="F29" i="265" s="1"/>
  <c r="Y23" i="243"/>
  <c r="F23" i="265" s="1"/>
  <c r="Y21" i="243"/>
  <c r="F21" i="265" s="1"/>
  <c r="Y11" i="243"/>
  <c r="F11" i="265" s="1"/>
  <c r="Y22" i="243"/>
  <c r="F22" i="265" s="1"/>
  <c r="Y14" i="243"/>
  <c r="F14" i="265" s="1"/>
  <c r="Y17" i="243"/>
  <c r="F17" i="265" s="1"/>
  <c r="Y31" i="243"/>
  <c r="F31" i="265" s="1"/>
  <c r="Y13" i="243"/>
  <c r="F13" i="265" s="1"/>
  <c r="Y15" i="243"/>
  <c r="F15" i="265" s="1"/>
  <c r="Y27" i="243"/>
  <c r="F27" i="265" s="1"/>
  <c r="Y3" i="243"/>
  <c r="F3" i="265" s="1"/>
  <c r="B3" i="264"/>
  <c r="D3" i="264" s="1"/>
  <c r="B3" i="244"/>
  <c r="T3" i="243"/>
  <c r="F3" i="244" s="1"/>
  <c r="B21" i="244"/>
  <c r="B21" i="264"/>
  <c r="D21" i="264" s="1"/>
  <c r="T21" i="243"/>
  <c r="F21" i="244" s="1"/>
  <c r="B15" i="264"/>
  <c r="D15" i="264" s="1"/>
  <c r="T15" i="243"/>
  <c r="F15" i="244" s="1"/>
  <c r="B15" i="244"/>
  <c r="B28" i="244"/>
  <c r="T28" i="243"/>
  <c r="F28" i="244" s="1"/>
  <c r="B28" i="264"/>
  <c r="D28" i="264" s="1"/>
  <c r="B8" i="244"/>
  <c r="B8" i="264"/>
  <c r="D8" i="264" s="1"/>
  <c r="T8" i="243"/>
  <c r="F8" i="244" s="1"/>
  <c r="B27" i="264"/>
  <c r="D27" i="264" s="1"/>
  <c r="B27" i="244"/>
  <c r="T27" i="243"/>
  <c r="F27" i="244" s="1"/>
  <c r="B6" i="244"/>
  <c r="T6" i="243"/>
  <c r="F6" i="244" s="1"/>
  <c r="B6" i="264"/>
  <c r="D6" i="264" s="1"/>
  <c r="B31" i="244"/>
  <c r="T31" i="243"/>
  <c r="F31" i="244" s="1"/>
  <c r="B31" i="264"/>
  <c r="D31" i="264" s="1"/>
  <c r="B4" i="264"/>
  <c r="D4" i="264" s="1"/>
  <c r="T4" i="243"/>
  <c r="F4" i="244" s="1"/>
  <c r="B4" i="244"/>
  <c r="B23" i="264"/>
  <c r="D23" i="264" s="1"/>
  <c r="T23" i="243"/>
  <c r="F23" i="244" s="1"/>
  <c r="B23" i="244"/>
  <c r="B5" i="244"/>
  <c r="T5" i="243"/>
  <c r="F5" i="244" s="1"/>
  <c r="B5" i="264"/>
  <c r="D5" i="264" s="1"/>
  <c r="T20" i="243"/>
  <c r="F20" i="244" s="1"/>
  <c r="B20" i="264"/>
  <c r="D20" i="264" s="1"/>
  <c r="B20" i="244"/>
  <c r="T14" i="243"/>
  <c r="F14" i="244" s="1"/>
  <c r="B14" i="264"/>
  <c r="D14" i="264" s="1"/>
  <c r="B14" i="244"/>
  <c r="B7" i="264"/>
  <c r="D7" i="264" s="1"/>
  <c r="T7" i="243"/>
  <c r="F7" i="244" s="1"/>
  <c r="B7" i="244"/>
  <c r="T32" i="243"/>
  <c r="F32" i="244" s="1"/>
  <c r="B32" i="244"/>
  <c r="B32" i="264"/>
  <c r="D32" i="264" s="1"/>
  <c r="B24" i="264"/>
  <c r="D24" i="264" s="1"/>
  <c r="T24" i="243"/>
  <c r="F24" i="244" s="1"/>
  <c r="B24" i="244"/>
  <c r="B10" i="264"/>
  <c r="D10" i="264" s="1"/>
  <c r="B10" i="244"/>
  <c r="T10" i="243"/>
  <c r="F10" i="244" s="1"/>
  <c r="B22" i="264"/>
  <c r="D22" i="264" s="1"/>
  <c r="T22" i="243"/>
  <c r="F22" i="244" s="1"/>
  <c r="B22" i="244"/>
  <c r="T17" i="243"/>
  <c r="F17" i="244" s="1"/>
  <c r="B17" i="244"/>
  <c r="B17" i="264"/>
  <c r="D17" i="264" s="1"/>
  <c r="B12" i="264"/>
  <c r="D12" i="264" s="1"/>
  <c r="B12" i="244"/>
  <c r="T12" i="243"/>
  <c r="F12" i="244" s="1"/>
  <c r="X30" i="243"/>
  <c r="S30" i="243" s="1"/>
  <c r="B16" i="264"/>
  <c r="D16" i="264" s="1"/>
  <c r="B16" i="244"/>
  <c r="T16" i="243"/>
  <c r="F16" i="244" s="1"/>
  <c r="B13" i="264"/>
  <c r="D13" i="264" s="1"/>
  <c r="T13" i="243"/>
  <c r="F13" i="244" s="1"/>
  <c r="B13" i="244"/>
  <c r="R5" i="253"/>
  <c r="Q6" i="253"/>
  <c r="T11" i="243"/>
  <c r="F11" i="244" s="1"/>
  <c r="B11" i="264"/>
  <c r="D11" i="264" s="1"/>
  <c r="B11" i="244"/>
  <c r="X26" i="243"/>
  <c r="S26" i="243" s="1"/>
  <c r="X18" i="243"/>
  <c r="S18" i="243" s="1"/>
  <c r="X9" i="243"/>
  <c r="S9" i="243" s="1"/>
  <c r="T29" i="243"/>
  <c r="F29" i="244" s="1"/>
  <c r="B29" i="264"/>
  <c r="D29" i="264" s="1"/>
  <c r="B29" i="244"/>
  <c r="X25" i="243"/>
  <c r="S25" i="243" s="1"/>
  <c r="X19" i="243"/>
  <c r="S19" i="243" s="1"/>
  <c r="Y26" i="243" l="1"/>
  <c r="F26" i="265" s="1"/>
  <c r="Y19" i="243"/>
  <c r="F19" i="265" s="1"/>
  <c r="Y30" i="243"/>
  <c r="F30" i="265" s="1"/>
  <c r="Y25" i="243"/>
  <c r="F25" i="265" s="1"/>
  <c r="Y9" i="243"/>
  <c r="F9" i="265" s="1"/>
  <c r="Y18" i="243"/>
  <c r="F18" i="265" s="1"/>
  <c r="B26" i="264"/>
  <c r="D26" i="264" s="1"/>
  <c r="T26" i="243"/>
  <c r="F26" i="244" s="1"/>
  <c r="B26" i="244"/>
  <c r="T30" i="243"/>
  <c r="F30" i="244" s="1"/>
  <c r="B30" i="244"/>
  <c r="B30" i="264"/>
  <c r="D30" i="264" s="1"/>
  <c r="T19" i="243"/>
  <c r="F19" i="244" s="1"/>
  <c r="B19" i="244"/>
  <c r="B19" i="264"/>
  <c r="D19" i="264" s="1"/>
  <c r="B25" i="244"/>
  <c r="B25" i="264"/>
  <c r="D25" i="264" s="1"/>
  <c r="T25" i="243"/>
  <c r="F25" i="244" s="1"/>
  <c r="R6" i="253"/>
  <c r="Q7" i="253"/>
  <c r="B9" i="244"/>
  <c r="B9" i="264"/>
  <c r="D9" i="264" s="1"/>
  <c r="T9" i="243"/>
  <c r="F9" i="244" s="1"/>
  <c r="B18" i="244"/>
  <c r="B18" i="264"/>
  <c r="D18" i="264" s="1"/>
  <c r="T18" i="243"/>
  <c r="F18" i="244" s="1"/>
  <c r="Q8" i="253" l="1"/>
  <c r="R7" i="253"/>
  <c r="R8" i="253" l="1"/>
  <c r="Q9" i="253"/>
  <c r="Q10" i="253" l="1"/>
  <c r="R9" i="253"/>
  <c r="Q11" i="253" l="1"/>
  <c r="R10" i="253"/>
  <c r="R11" i="253" l="1"/>
  <c r="Q12" i="253"/>
  <c r="R12" i="253" l="1"/>
  <c r="Q13" i="253"/>
  <c r="Q14" i="253" l="1"/>
  <c r="R13" i="253"/>
  <c r="R14" i="253" l="1"/>
  <c r="Q15" i="253"/>
  <c r="R15" i="253" l="1"/>
  <c r="Q16" i="253"/>
  <c r="Q17" i="253" l="1"/>
  <c r="R16" i="253"/>
  <c r="R17" i="253" l="1"/>
  <c r="Q18" i="253"/>
  <c r="R18" i="253" l="1"/>
  <c r="Q19" i="253"/>
  <c r="Q20" i="253" l="1"/>
  <c r="R19" i="253"/>
  <c r="R20" i="253" l="1"/>
  <c r="Q21" i="253"/>
  <c r="R21" i="253" l="1"/>
  <c r="Q22" i="253"/>
  <c r="Q23" i="253" l="1"/>
  <c r="R22" i="253"/>
  <c r="Q24" i="253" l="1"/>
  <c r="R23" i="253"/>
  <c r="R24" i="253" l="1"/>
  <c r="Q25" i="253"/>
  <c r="R25" i="253" l="1"/>
  <c r="Q26" i="253"/>
  <c r="Q27" i="253" l="1"/>
  <c r="R26" i="253"/>
  <c r="Q28" i="253" l="1"/>
  <c r="R27" i="253"/>
  <c r="Q29" i="253" l="1"/>
  <c r="R28" i="253"/>
  <c r="Q30" i="253" l="1"/>
  <c r="R29" i="253"/>
  <c r="R30" i="253" l="1"/>
  <c r="Q31" i="253"/>
  <c r="Q32" i="253" l="1"/>
  <c r="R31" i="253"/>
  <c r="R32" i="253" l="1"/>
  <c r="Q33" i="253"/>
  <c r="R33" i="253" s="1"/>
</calcChain>
</file>

<file path=xl/sharedStrings.xml><?xml version="1.0" encoding="utf-8"?>
<sst xmlns="http://schemas.openxmlformats.org/spreadsheetml/2006/main" count="258" uniqueCount="169">
  <si>
    <t>Numerator</t>
  </si>
  <si>
    <t>Denominator</t>
  </si>
  <si>
    <t xml:space="preserve"> InterpVal</t>
  </si>
  <si>
    <t xml:space="preserve">   EScum</t>
  </si>
  <si>
    <t># Pc=&gt;Sc</t>
  </si>
  <si>
    <t>AT</t>
  </si>
  <si>
    <t>SV(t)cum</t>
  </si>
  <si>
    <t>SPI(t)cum</t>
  </si>
  <si>
    <t>Comp Date</t>
  </si>
  <si>
    <t>EVcum</t>
  </si>
  <si>
    <t>PVcum</t>
  </si>
  <si>
    <t>i EVcum</t>
  </si>
  <si>
    <t>i PVcum</t>
  </si>
  <si>
    <t>PVp=0 Periods</t>
  </si>
  <si>
    <t>EV Periods</t>
  </si>
  <si>
    <t>PV Periods</t>
  </si>
  <si>
    <t>XX</t>
  </si>
  <si>
    <t>Start Date</t>
  </si>
  <si>
    <t>EVp=0 Periods</t>
  </si>
  <si>
    <t>Enter =&gt;</t>
  </si>
  <si>
    <t>Period</t>
  </si>
  <si>
    <t>Actual Periods</t>
  </si>
  <si>
    <t>Plan Dur</t>
  </si>
  <si>
    <t>Actual Dur</t>
  </si>
  <si>
    <t>Total Plan Dur</t>
  </si>
  <si>
    <t>IEAC(t)sp</t>
  </si>
  <si>
    <t>IEAC(t)</t>
  </si>
  <si>
    <t>Step 1.</t>
  </si>
  <si>
    <t>Step 2.</t>
  </si>
  <si>
    <t>Step 3.</t>
  </si>
  <si>
    <t>Step 4.</t>
  </si>
  <si>
    <t>Step 5.</t>
  </si>
  <si>
    <t>Step 6.</t>
  </si>
  <si>
    <t>Application Notes</t>
  </si>
  <si>
    <t>1)</t>
  </si>
  <si>
    <t xml:space="preserve">The "special cases" to which this spreadsheet specifically applies are the following: </t>
  </si>
  <si>
    <t>2)</t>
  </si>
  <si>
    <t xml:space="preserve">The PMB includes planned "down" periods; i.e., periods which have no planned PV. As an example, </t>
  </si>
  <si>
    <t xml:space="preserve">Management makes a decision during execution to stop project activity for a period until some condition is  </t>
  </si>
  <si>
    <t xml:space="preserve">resolved. No EV is accrued during the stop work periods. </t>
  </si>
  <si>
    <t>3)</t>
  </si>
  <si>
    <t>Step 7.</t>
  </si>
  <si>
    <t>Data Entry</t>
  </si>
  <si>
    <t xml:space="preserve">ES Calc </t>
  </si>
  <si>
    <t>Position</t>
  </si>
  <si>
    <t>PVsp</t>
  </si>
  <si>
    <t>EVsp</t>
  </si>
  <si>
    <t>Count</t>
  </si>
  <si>
    <t>iEVcum</t>
  </si>
  <si>
    <t>iPVcum</t>
  </si>
  <si>
    <t xml:space="preserve">entered as "XX." </t>
  </si>
  <si>
    <t>ES Special Case Instructions</t>
  </si>
  <si>
    <t xml:space="preserve">When entry has been completed to the iEVcum and iPVcum columns on the Data Entry sheet, two other arrangements  </t>
  </si>
  <si>
    <t>Special Indicators</t>
  </si>
  <si>
    <t>iSPI(t)cum</t>
  </si>
  <si>
    <t>iSV(t)cum</t>
  </si>
  <si>
    <t xml:space="preserve">The EScalc and EScalc Special worksheets perform all of the calculations. These worksheets feed the output sheets,   </t>
  </si>
  <si>
    <t>Special Forecast and Special Indicators. Consolidated forecast results appear on the Special Forecast sheet. The results</t>
  </si>
  <si>
    <t>The Special Indicators sheet contains the values for the time-based schedule performance index and the schedule</t>
  </si>
  <si>
    <t>are portrayed numerically and graphically. The scale on the graph and data portrayed will likely require adjusting for each</t>
  </si>
  <si>
    <t>application. To insure all data are shown properly on the graph, click the plot area. Observe the data included in the table</t>
  </si>
  <si>
    <t>area of the worksheet and move the lower blue line to include the last line of numbers.</t>
  </si>
  <si>
    <t xml:space="preserve">of the results. The graphs are provided for assurance comparison during experimentation with the calculator and the data. </t>
  </si>
  <si>
    <t>+ Down Time</t>
  </si>
  <si>
    <t>w/o Down time</t>
  </si>
  <si>
    <t>DT Count</t>
  </si>
  <si>
    <t>IEAC(t)sp2</t>
  </si>
  <si>
    <t>Month</t>
  </si>
  <si>
    <t>Bi-Week</t>
  </si>
  <si>
    <t>Week</t>
  </si>
  <si>
    <t>M</t>
  </si>
  <si>
    <t>B</t>
  </si>
  <si>
    <t>W</t>
  </si>
  <si>
    <t>Multipier</t>
  </si>
  <si>
    <t xml:space="preserve">   ESper</t>
  </si>
  <si>
    <t>SPI(t)per</t>
  </si>
  <si>
    <t>SV(t)per</t>
  </si>
  <si>
    <t>iSPI(t)per</t>
  </si>
  <si>
    <t>iSV(t)per</t>
  </si>
  <si>
    <t>variance for the down time or stop work conditions. The special indicators are prefaced with "i," to avoid confusion.</t>
  </si>
  <si>
    <t>Enter the planned PV into Data Entry sheet beneath column heading "iPVcum." Planned periods of down time are</t>
  </si>
  <si>
    <t>Enter the accrued EV into Data Entry sheet as it is recorded beneath column heading "iEVcum." For periods of stop</t>
  </si>
  <si>
    <t>work enter "XX."</t>
  </si>
  <si>
    <r>
      <t>of the data will be shown on the Data Conv sheet. The EScalc and ES</t>
    </r>
    <r>
      <rPr>
        <vertAlign val="subscript"/>
        <sz val="10"/>
        <rFont val="Arial"/>
        <family val="2"/>
      </rPr>
      <t>nx</t>
    </r>
    <r>
      <rPr>
        <sz val="10"/>
        <rFont val="Arial"/>
        <family val="2"/>
      </rPr>
      <t xml:space="preserve">calc arrangements are used in the special case  </t>
    </r>
  </si>
  <si>
    <r>
      <t>ES</t>
    </r>
    <r>
      <rPr>
        <vertAlign val="subscript"/>
        <sz val="14"/>
        <rFont val="Arial"/>
        <family val="2"/>
      </rPr>
      <t>nx</t>
    </r>
    <r>
      <rPr>
        <sz val="14"/>
        <rFont val="Arial"/>
        <family val="2"/>
      </rPr>
      <t xml:space="preserve"> Calc </t>
    </r>
  </si>
  <si>
    <r>
      <t>EV</t>
    </r>
    <r>
      <rPr>
        <b/>
        <vertAlign val="subscript"/>
        <sz val="10"/>
        <rFont val="Arial"/>
        <family val="2"/>
      </rPr>
      <t>nx</t>
    </r>
    <r>
      <rPr>
        <b/>
        <sz val="10"/>
        <rFont val="Arial"/>
        <family val="2"/>
      </rPr>
      <t>cum</t>
    </r>
  </si>
  <si>
    <r>
      <t>PV</t>
    </r>
    <r>
      <rPr>
        <b/>
        <vertAlign val="subscript"/>
        <sz val="10"/>
        <rFont val="Arial"/>
        <family val="2"/>
      </rPr>
      <t>nx</t>
    </r>
    <r>
      <rPr>
        <b/>
        <sz val="10"/>
        <rFont val="Arial"/>
        <family val="2"/>
      </rPr>
      <t>cum</t>
    </r>
  </si>
  <si>
    <r>
      <t>ES</t>
    </r>
    <r>
      <rPr>
        <b/>
        <vertAlign val="subscript"/>
        <sz val="10"/>
        <rFont val="Arial"/>
        <family val="2"/>
      </rPr>
      <t>nx</t>
    </r>
    <r>
      <rPr>
        <b/>
        <sz val="10"/>
        <rFont val="Arial"/>
        <family val="2"/>
      </rPr>
      <t>cum</t>
    </r>
  </si>
  <si>
    <r>
      <t>ES</t>
    </r>
    <r>
      <rPr>
        <b/>
        <vertAlign val="subscript"/>
        <sz val="10"/>
        <rFont val="Arial"/>
        <family val="2"/>
      </rPr>
      <t>nx</t>
    </r>
    <r>
      <rPr>
        <b/>
        <sz val="10"/>
        <rFont val="Arial"/>
        <family val="2"/>
      </rPr>
      <t>per</t>
    </r>
  </si>
  <si>
    <r>
      <t>SPI(t)</t>
    </r>
    <r>
      <rPr>
        <b/>
        <vertAlign val="subscript"/>
        <sz val="10"/>
        <rFont val="Arial"/>
        <family val="2"/>
      </rPr>
      <t>nx</t>
    </r>
    <r>
      <rPr>
        <b/>
        <sz val="10"/>
        <rFont val="Arial"/>
        <family val="2"/>
      </rPr>
      <t>per</t>
    </r>
  </si>
  <si>
    <r>
      <t>SPI(t)</t>
    </r>
    <r>
      <rPr>
        <b/>
        <vertAlign val="subscript"/>
        <sz val="10"/>
        <rFont val="Arial"/>
        <family val="2"/>
      </rPr>
      <t>nx</t>
    </r>
    <r>
      <rPr>
        <b/>
        <sz val="10"/>
        <rFont val="Arial"/>
        <family val="2"/>
      </rPr>
      <t>cum</t>
    </r>
  </si>
  <si>
    <r>
      <t>SV(t)</t>
    </r>
    <r>
      <rPr>
        <b/>
        <vertAlign val="subscript"/>
        <sz val="10"/>
        <rFont val="Arial"/>
        <family val="2"/>
      </rPr>
      <t>nx</t>
    </r>
    <r>
      <rPr>
        <b/>
        <sz val="10"/>
        <rFont val="Arial"/>
        <family val="2"/>
      </rPr>
      <t>per</t>
    </r>
  </si>
  <si>
    <r>
      <t>SV(t)</t>
    </r>
    <r>
      <rPr>
        <b/>
        <vertAlign val="subscript"/>
        <sz val="10"/>
        <rFont val="Arial"/>
        <family val="2"/>
      </rPr>
      <t>nx</t>
    </r>
    <r>
      <rPr>
        <b/>
        <sz val="10"/>
        <rFont val="Arial"/>
        <family val="2"/>
      </rPr>
      <t>cum</t>
    </r>
  </si>
  <si>
    <t>IEAC(t)nx</t>
  </si>
  <si>
    <r>
      <t>EVM</t>
    </r>
    <r>
      <rPr>
        <vertAlign val="subscript"/>
        <sz val="14"/>
        <rFont val="Arial"/>
        <family val="2"/>
      </rPr>
      <t>nx</t>
    </r>
    <r>
      <rPr>
        <sz val="14"/>
        <rFont val="Arial"/>
        <family val="2"/>
      </rPr>
      <t xml:space="preserve"> Data</t>
    </r>
  </si>
  <si>
    <r>
      <t>ES</t>
    </r>
    <r>
      <rPr>
        <vertAlign val="subscript"/>
        <sz val="14"/>
        <rFont val="Arial"/>
        <family val="2"/>
      </rPr>
      <t>nx</t>
    </r>
    <r>
      <rPr>
        <sz val="14"/>
        <rFont val="Arial"/>
        <family val="2"/>
      </rPr>
      <t xml:space="preserve"> Indicators</t>
    </r>
  </si>
  <si>
    <t>iEVM Data</t>
  </si>
  <si>
    <t>calculations. The data depicted for EScalc will contain repeated data due to the stop work and down time periods. For the</t>
  </si>
  <si>
    <r>
      <t>ES</t>
    </r>
    <r>
      <rPr>
        <vertAlign val="subscript"/>
        <sz val="10"/>
        <rFont val="Arial"/>
        <family val="2"/>
      </rPr>
      <t>nx</t>
    </r>
    <r>
      <rPr>
        <sz val="10"/>
        <rFont val="Arial"/>
        <family val="2"/>
      </rPr>
      <t xml:space="preserve"> arrangement all stop work and down time entries are removed. The EScalc data arrangement is used to generate </t>
    </r>
  </si>
  <si>
    <t>calculations.</t>
  </si>
  <si>
    <t xml:space="preserve">the forecasts made from using the basic ES calculator. These forecasts are used for comparison to the special forecast </t>
  </si>
  <si>
    <t xml:space="preserve">When forecast completion dates are desired, enter the Start Date on the Data Entry sheet at cell E4 in the format  </t>
  </si>
  <si>
    <t>Month/Day/Year; otherwise clear cell E4. When the Start Date is entered, the status period length (Month, Bi-Week,</t>
  </si>
  <si>
    <t>Week) requires entry at cell E8.</t>
  </si>
  <si>
    <t>employees are planned to be shifted to other work for six weeks due to a scheduled facility repair.</t>
  </si>
  <si>
    <t xml:space="preserve">The PMB includes planned "down" periods, but the work conditions are such that the employees perform   </t>
  </si>
  <si>
    <t xml:space="preserve">work and accrue EV. </t>
  </si>
  <si>
    <t xml:space="preserve">Five data sets are provided to assist with learning to use the special case calculator. Each of the data sets has a graph </t>
  </si>
  <si>
    <t>When work is performed, yet EV is not earned, the entry to be made to the Data Entry sheet is zero and not</t>
  </si>
  <si>
    <t xml:space="preserve">XX. This situation is not a "special case." The EV entry in this circumstance should indicate no progress </t>
  </si>
  <si>
    <t>advancement; i.e., EVp = 0.0.</t>
  </si>
  <si>
    <t>Status Period Length (Days)</t>
  </si>
  <si>
    <t>Count iEV XX</t>
  </si>
  <si>
    <t>Count iPV XX</t>
  </si>
  <si>
    <t xml:space="preserve">Clear the Data Entry sheet at columns A and B beginning at row #4. </t>
  </si>
  <si>
    <t>PD</t>
  </si>
  <si>
    <t>ES(L)</t>
  </si>
  <si>
    <t xml:space="preserve">The spreadsheet is capable of accommodating combinations of the above described special cases. When the </t>
  </si>
  <si>
    <t>Performance Path</t>
  </si>
  <si>
    <r>
      <t xml:space="preserve">****  ****   ****   </t>
    </r>
    <r>
      <rPr>
        <sz val="12"/>
        <rFont val="Arial"/>
        <family val="2"/>
      </rPr>
      <t xml:space="preserve">ES(L)  by Period </t>
    </r>
    <r>
      <rPr>
        <sz val="12"/>
        <rFont val="Arial"/>
        <family val="2"/>
      </rPr>
      <t xml:space="preserve"> </t>
    </r>
    <r>
      <rPr>
        <sz val="12"/>
        <rFont val="Symbol"/>
        <family val="1"/>
        <charset val="2"/>
      </rPr>
      <t xml:space="preserve"> ****  ****  **** </t>
    </r>
  </si>
  <si>
    <t>1-4-8-10</t>
  </si>
  <si>
    <t>2-4-8-10</t>
  </si>
  <si>
    <t>2-5-9</t>
  </si>
  <si>
    <t>3-8-10</t>
  </si>
  <si>
    <t>7-10</t>
  </si>
  <si>
    <t>6-9</t>
  </si>
  <si>
    <t>Total Project</t>
  </si>
  <si>
    <r>
      <t xml:space="preserve">****  ****   ****   </t>
    </r>
    <r>
      <rPr>
        <sz val="12"/>
        <rFont val="Arial"/>
        <family val="2"/>
      </rPr>
      <t xml:space="preserve">Forecast  by Period  </t>
    </r>
    <r>
      <rPr>
        <sz val="12"/>
        <rFont val="Symbol"/>
        <family val="1"/>
        <charset val="2"/>
      </rPr>
      <t xml:space="preserve"> ****  ****  **** </t>
    </r>
  </si>
  <si>
    <t xml:space="preserve">Example of applying increasing ES(L) condition for selection of longest path forecasts. </t>
  </si>
  <si>
    <t>These two tables are created using the IEAC(t)sp and ES(L) results from this sheet for each of the project schedule paths. The increasing</t>
  </si>
  <si>
    <t>condition for ES(L) is then used to identify the appropriate LP forecast. As observed, the value 1.48 in period 2 is greater than 1.05 in period 3.</t>
  </si>
  <si>
    <t xml:space="preserve">Thus, the LP forecast for path 2-4-8-10 is identified as an anomaly. The period 3 forecast for path 3-8-10 is then selected. For clarity, the </t>
  </si>
  <si>
    <t>forecasts chosen as longest path are color-coded lime green, while the anomaly is colored red.</t>
  </si>
  <si>
    <r>
      <rPr>
        <sz val="12"/>
        <rFont val="Symbol"/>
        <family val="1"/>
        <charset val="2"/>
      </rPr>
      <t>****  ****   ****</t>
    </r>
    <r>
      <rPr>
        <sz val="12"/>
        <rFont val="Arial"/>
        <family val="2"/>
      </rPr>
      <t xml:space="preserve">   ES(L) Increase by Period   </t>
    </r>
    <r>
      <rPr>
        <sz val="12"/>
        <rFont val="Symbol"/>
        <family val="1"/>
        <charset val="2"/>
      </rPr>
      <t xml:space="preserve">****  ****  **** </t>
    </r>
  </si>
  <si>
    <t>Analysis</t>
  </si>
  <si>
    <t>Min Value</t>
  </si>
  <si>
    <t>Min Row</t>
  </si>
  <si>
    <r>
      <t>ES</t>
    </r>
    <r>
      <rPr>
        <vertAlign val="subscript"/>
        <sz val="12"/>
        <rFont val="Arial"/>
        <family val="2"/>
      </rPr>
      <t>LP</t>
    </r>
  </si>
  <si>
    <t xml:space="preserve"> automating the selection of the LP forecast and its corresponding ES(L) value.</t>
  </si>
  <si>
    <t xml:space="preserve">The ES(L) Increase by Period table shown below provides a method of </t>
  </si>
  <si>
    <r>
      <t>LP</t>
    </r>
    <r>
      <rPr>
        <vertAlign val="subscript"/>
        <sz val="12"/>
        <rFont val="Arial"/>
        <family val="2"/>
      </rPr>
      <t>C</t>
    </r>
  </si>
  <si>
    <r>
      <rPr>
        <sz val="12"/>
        <rFont val="Symbol"/>
        <family val="1"/>
        <charset val="2"/>
      </rPr>
      <t>****  ****   ****</t>
    </r>
    <r>
      <rPr>
        <sz val="12"/>
        <rFont val="Arial"/>
        <family val="2"/>
      </rPr>
      <t xml:space="preserve">   LP</t>
    </r>
    <r>
      <rPr>
        <vertAlign val="subscript"/>
        <sz val="12"/>
        <rFont val="Arial"/>
        <family val="2"/>
      </rPr>
      <t>C</t>
    </r>
    <r>
      <rPr>
        <sz val="12"/>
        <rFont val="Arial"/>
        <family val="2"/>
      </rPr>
      <t xml:space="preserve"> &amp; ES</t>
    </r>
    <r>
      <rPr>
        <vertAlign val="subscript"/>
        <sz val="12"/>
        <rFont val="Arial"/>
        <family val="2"/>
      </rPr>
      <t>LP</t>
    </r>
    <r>
      <rPr>
        <sz val="12"/>
        <rFont val="Arial"/>
        <family val="2"/>
      </rPr>
      <t xml:space="preserve"> Selection by Period   </t>
    </r>
    <r>
      <rPr>
        <sz val="12"/>
        <rFont val="Symbol"/>
        <family val="1"/>
        <charset val="2"/>
      </rPr>
      <t xml:space="preserve">****  ****  **** </t>
    </r>
  </si>
  <si>
    <t>Project Planned Duration</t>
  </si>
  <si>
    <t xml:space="preserve">spreadsheet is used for determining longest path (LP), the sheet providing ES(L) will be needed. For LP application, the </t>
  </si>
  <si>
    <t>Normalized ES</t>
  </si>
  <si>
    <t>Normalized EV</t>
  </si>
  <si>
    <t>Normalized PV</t>
  </si>
  <si>
    <t>EV SecQ</t>
  </si>
  <si>
    <t>PV SecQ</t>
  </si>
  <si>
    <t>EV XX Pos</t>
  </si>
  <si>
    <t>PV XX Pos</t>
  </si>
  <si>
    <t>EV XX Nr</t>
  </si>
  <si>
    <t>PV XX Nr</t>
  </si>
  <si>
    <t>Calc EV Norm</t>
  </si>
  <si>
    <t>Calc PV Norm</t>
  </si>
  <si>
    <t>EV Increment</t>
  </si>
  <si>
    <t>PV Increment</t>
  </si>
  <si>
    <t xml:space="preserve">accommodates up to 200 periods of performance. If more than 200 periods are needed, the worksheets will require  </t>
  </si>
  <si>
    <t>modification, including the two hidden sheets, Data Conv and EScalc.</t>
  </si>
  <si>
    <t/>
  </si>
  <si>
    <t>Example Data</t>
  </si>
  <si>
    <t>project planned duration (PD) must be entered to the Data Entry sheet, cell E16. When applied for LP, the data entry</t>
  </si>
  <si>
    <t>Selection is made for the LP forecast and its corresponding ES-LP, as shown in the bottom table. The normalized values</t>
  </si>
  <si>
    <t xml:space="preserve">must be made for each path. The computed values are then entered to tables like those shown on Longest Path sheet. </t>
  </si>
  <si>
    <t>In general, this spreadsheet is intended for application to projects having interrupted performance. The spreadsheet</t>
  </si>
  <si>
    <t>performance interruptions,</t>
  </si>
  <si>
    <t>from the Normalized Measures sheet are the input measures to the Statistical Forecasting Calculator when there are</t>
  </si>
  <si>
    <t xml:space="preserve"> </t>
  </si>
  <si>
    <t>Computed Result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</si>
</sst>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"/>
    <numFmt numFmtId="165" formatCode="0.0"/>
  </numFmts>
  <fonts count="25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2"/>
      <name val="Arial"/>
      <family val="2"/>
    </font>
    <font>
      <sz val="10"/>
      <color indexed="16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8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vertAlign val="subscript"/>
      <sz val="10"/>
      <name val="Arial"/>
      <family val="2"/>
    </font>
    <font>
      <vertAlign val="subscript"/>
      <sz val="14"/>
      <name val="Arial"/>
      <family val="2"/>
    </font>
    <font>
      <vertAlign val="subscript"/>
      <sz val="10"/>
      <name val="Arial"/>
      <family val="2"/>
    </font>
    <font>
      <sz val="10"/>
      <color indexed="4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indexed="9"/>
      <name val="Arial"/>
      <family val="2"/>
    </font>
    <font>
      <sz val="10"/>
      <color indexed="9"/>
      <name val="Arial"/>
      <family val="2"/>
    </font>
    <font>
      <sz val="12"/>
      <name val="Arial"/>
      <family val="2"/>
    </font>
    <font>
      <sz val="12"/>
      <name val="Symbol"/>
      <family val="1"/>
      <charset val="2"/>
    </font>
    <font>
      <sz val="11"/>
      <name val="Arial"/>
      <family val="2"/>
    </font>
    <font>
      <b/>
      <sz val="12"/>
      <color rgb="FFFFFF00"/>
      <name val="Arial"/>
      <family val="2"/>
    </font>
    <font>
      <b/>
      <sz val="10"/>
      <color rgb="FFFFFF00"/>
      <name val="Arial"/>
      <family val="2"/>
    </font>
    <font>
      <b/>
      <sz val="12"/>
      <name val="Arial"/>
      <family val="2"/>
    </font>
    <font>
      <vertAlign val="subscript"/>
      <sz val="12"/>
      <name val="Arial"/>
      <family val="2"/>
    </font>
  </fonts>
  <fills count="59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lightDown">
        <bgColor indexed="42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50"/>
        <bgColor indexed="64"/>
      </patternFill>
    </fill>
    <fill>
      <patternFill patternType="gray125">
        <bgColor indexed="50"/>
      </patternFill>
    </fill>
    <fill>
      <patternFill patternType="lightDown">
        <bgColor indexed="47"/>
      </patternFill>
    </fill>
    <fill>
      <patternFill patternType="lightDown">
        <bgColor indexed="53"/>
      </patternFill>
    </fill>
    <fill>
      <patternFill patternType="lightDown">
        <bgColor indexed="13"/>
      </patternFill>
    </fill>
    <fill>
      <patternFill patternType="solid">
        <fgColor indexed="51"/>
        <bgColor indexed="64"/>
      </patternFill>
    </fill>
    <fill>
      <patternFill patternType="solid">
        <fgColor indexed="15"/>
        <bgColor indexed="64"/>
      </patternFill>
    </fill>
    <fill>
      <patternFill patternType="lightTrellis">
        <bgColor indexed="13"/>
      </patternFill>
    </fill>
    <fill>
      <patternFill patternType="lightTrellis">
        <bgColor indexed="50"/>
      </patternFill>
    </fill>
    <fill>
      <patternFill patternType="solid">
        <fgColor indexed="10"/>
        <bgColor indexed="64"/>
      </patternFill>
    </fill>
    <fill>
      <patternFill patternType="solid">
        <fgColor indexed="8"/>
        <bgColor indexed="64"/>
      </patternFill>
    </fill>
    <fill>
      <patternFill patternType="darkDown">
        <bgColor indexed="42"/>
      </patternFill>
    </fill>
    <fill>
      <patternFill patternType="darkDown">
        <bgColor indexed="41"/>
      </patternFill>
    </fill>
    <fill>
      <patternFill patternType="lightDown">
        <bgColor indexed="15"/>
      </patternFill>
    </fill>
    <fill>
      <patternFill patternType="lightDown">
        <bgColor indexed="51"/>
      </patternFill>
    </fill>
    <fill>
      <patternFill patternType="solid">
        <fgColor indexed="12"/>
        <bgColor indexed="64"/>
      </patternFill>
    </fill>
    <fill>
      <patternFill patternType="lightDown">
        <fgColor indexed="12"/>
        <bgColor indexed="9"/>
      </patternFill>
    </fill>
    <fill>
      <patternFill patternType="solid">
        <fgColor indexed="54"/>
        <bgColor indexed="64"/>
      </patternFill>
    </fill>
    <fill>
      <patternFill patternType="solid">
        <fgColor rgb="FFCCFFCC"/>
        <bgColor indexed="64"/>
      </patternFill>
    </fill>
    <fill>
      <patternFill patternType="lightDown">
        <bgColor rgb="FFCCFFCC"/>
      </patternFill>
    </fill>
    <fill>
      <patternFill patternType="lightTrellis">
        <bgColor indexed="42"/>
      </patternFill>
    </fill>
    <fill>
      <patternFill patternType="solid">
        <fgColor rgb="FFFF7C8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CCC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rgb="FF99CC00"/>
        <bgColor indexed="64"/>
      </patternFill>
    </fill>
    <fill>
      <patternFill patternType="solid">
        <fgColor rgb="FF99FFCC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lightDown">
        <bgColor theme="5" tint="0.39994506668294322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6" tint="-0.24994659260841701"/>
        <bgColor indexed="64"/>
      </patternFill>
    </fill>
    <fill>
      <patternFill patternType="lightDown">
        <bgColor theme="6" tint="-0.24994659260841701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3" tint="0.39994506668294322"/>
        <bgColor indexed="64"/>
      </patternFill>
    </fill>
    <fill>
      <patternFill patternType="lightDown">
        <bgColor theme="3" tint="0.39994506668294322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lightDown">
        <bgColor theme="0" tint="-0.24994659260841701"/>
      </patternFill>
    </fill>
    <fill>
      <patternFill patternType="lightDown">
        <bgColor theme="7" tint="0.59996337778862885"/>
      </patternFill>
    </fill>
    <fill>
      <patternFill patternType="solid">
        <fgColor theme="1"/>
        <bgColor indexed="64"/>
      </patternFill>
    </fill>
    <fill>
      <patternFill patternType="solid">
        <fgColor rgb="FF00CC66"/>
        <bgColor indexed="64"/>
      </patternFill>
    </fill>
  </fills>
  <borders count="9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ashed">
        <color indexed="64"/>
      </right>
      <top style="medium">
        <color indexed="64"/>
      </top>
      <bottom/>
      <diagonal/>
    </border>
    <border>
      <left style="dashed">
        <color indexed="64"/>
      </left>
      <right style="dashed">
        <color indexed="64"/>
      </right>
      <top style="medium">
        <color indexed="64"/>
      </top>
      <bottom/>
      <diagonal/>
    </border>
    <border>
      <left style="medium">
        <color indexed="64"/>
      </left>
      <right style="dashed">
        <color indexed="64"/>
      </right>
      <top/>
      <bottom/>
      <diagonal/>
    </border>
    <border>
      <left style="dashed">
        <color indexed="64"/>
      </left>
      <right style="dashed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ashed">
        <color indexed="64"/>
      </left>
      <right/>
      <top style="medium">
        <color indexed="64"/>
      </top>
      <bottom/>
      <diagonal/>
    </border>
    <border>
      <left style="dashed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dashed">
        <color indexed="64"/>
      </left>
      <right/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ck">
        <color indexed="64"/>
      </right>
      <top/>
      <bottom style="dotted">
        <color indexed="64"/>
      </bottom>
      <diagonal/>
    </border>
    <border>
      <left style="thin">
        <color indexed="64"/>
      </left>
      <right style="thick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dotted">
        <color indexed="64"/>
      </top>
      <bottom style="thick">
        <color indexed="64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 style="thick">
        <color indexed="64"/>
      </right>
      <top style="dashed">
        <color indexed="64"/>
      </top>
      <bottom style="dashed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dashed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/>
      <right style="thick">
        <color indexed="64"/>
      </right>
      <top/>
      <bottom style="dashed">
        <color indexed="64"/>
      </bottom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dashed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56">
    <xf numFmtId="0" fontId="0" fillId="0" borderId="0" xfId="0"/>
    <xf numFmtId="164" fontId="0" fillId="0" borderId="0" xfId="0" applyNumberFormat="1"/>
    <xf numFmtId="1" fontId="0" fillId="0" borderId="0" xfId="0" applyNumberForma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1" fontId="0" fillId="0" borderId="0" xfId="0" applyNumberFormat="1"/>
    <xf numFmtId="1" fontId="0" fillId="2" borderId="1" xfId="0" applyNumberFormat="1" applyFill="1" applyBorder="1"/>
    <xf numFmtId="1" fontId="0" fillId="2" borderId="2" xfId="0" applyNumberFormat="1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2" xfId="0" applyFill="1" applyBorder="1"/>
    <xf numFmtId="164" fontId="0" fillId="3" borderId="2" xfId="0" applyNumberFormat="1" applyFill="1" applyBorder="1"/>
    <xf numFmtId="164" fontId="0" fillId="3" borderId="3" xfId="0" applyNumberFormat="1" applyFill="1" applyBorder="1"/>
    <xf numFmtId="0" fontId="0" fillId="4" borderId="4" xfId="0" applyFill="1" applyBorder="1" applyAlignment="1">
      <alignment horizontal="center"/>
    </xf>
    <xf numFmtId="1" fontId="0" fillId="4" borderId="5" xfId="0" applyNumberFormat="1" applyFill="1" applyBorder="1"/>
    <xf numFmtId="164" fontId="0" fillId="4" borderId="5" xfId="0" applyNumberFormat="1" applyFill="1" applyBorder="1"/>
    <xf numFmtId="0" fontId="0" fillId="4" borderId="6" xfId="0" applyFill="1" applyBorder="1" applyAlignment="1">
      <alignment horizontal="center"/>
    </xf>
    <xf numFmtId="1" fontId="0" fillId="4" borderId="7" xfId="0" applyNumberFormat="1" applyFill="1" applyBorder="1"/>
    <xf numFmtId="164" fontId="0" fillId="4" borderId="7" xfId="0" applyNumberFormat="1" applyFill="1" applyBorder="1"/>
    <xf numFmtId="164" fontId="3" fillId="4" borderId="5" xfId="0" applyNumberFormat="1" applyFont="1" applyFill="1" applyBorder="1"/>
    <xf numFmtId="164" fontId="3" fillId="4" borderId="7" xfId="0" applyNumberFormat="1" applyFont="1" applyFill="1" applyBorder="1"/>
    <xf numFmtId="1" fontId="4" fillId="4" borderId="5" xfId="0" applyNumberFormat="1" applyFont="1" applyFill="1" applyBorder="1" applyAlignment="1">
      <alignment horizontal="center"/>
    </xf>
    <xf numFmtId="1" fontId="4" fillId="4" borderId="7" xfId="0" applyNumberFormat="1" applyFont="1" applyFill="1" applyBorder="1" applyAlignment="1">
      <alignment horizontal="center"/>
    </xf>
    <xf numFmtId="164" fontId="4" fillId="4" borderId="5" xfId="0" applyNumberFormat="1" applyFont="1" applyFill="1" applyBorder="1"/>
    <xf numFmtId="164" fontId="4" fillId="4" borderId="7" xfId="0" applyNumberFormat="1" applyFont="1" applyFill="1" applyBorder="1"/>
    <xf numFmtId="1" fontId="0" fillId="5" borderId="8" xfId="0" applyNumberFormat="1" applyFill="1" applyBorder="1"/>
    <xf numFmtId="0" fontId="0" fillId="5" borderId="9" xfId="0" applyFill="1" applyBorder="1"/>
    <xf numFmtId="0" fontId="0" fillId="5" borderId="8" xfId="0" applyFill="1" applyBorder="1"/>
    <xf numFmtId="1" fontId="2" fillId="2" borderId="10" xfId="0" applyNumberFormat="1" applyFont="1" applyFill="1" applyBorder="1" applyAlignment="1">
      <alignment horizontal="center" vertical="center"/>
    </xf>
    <xf numFmtId="1" fontId="2" fillId="2" borderId="11" xfId="0" applyNumberFormat="1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164" fontId="2" fillId="2" borderId="11" xfId="0" applyNumberFormat="1" applyFont="1" applyFill="1" applyBorder="1" applyAlignment="1">
      <alignment horizontal="center" vertical="center"/>
    </xf>
    <xf numFmtId="164" fontId="2" fillId="2" borderId="12" xfId="0" applyNumberFormat="1" applyFont="1" applyFill="1" applyBorder="1" applyAlignment="1">
      <alignment horizontal="center" vertical="center"/>
    </xf>
    <xf numFmtId="165" fontId="2" fillId="6" borderId="13" xfId="0" applyNumberFormat="1" applyFont="1" applyFill="1" applyBorder="1" applyAlignment="1">
      <alignment horizontal="center"/>
    </xf>
    <xf numFmtId="165" fontId="0" fillId="7" borderId="13" xfId="0" applyNumberFormat="1" applyFill="1" applyBorder="1" applyAlignment="1">
      <alignment horizontal="center"/>
    </xf>
    <xf numFmtId="1" fontId="0" fillId="5" borderId="3" xfId="0" applyNumberFormat="1" applyFill="1" applyBorder="1" applyAlignment="1">
      <alignment horizontal="center"/>
    </xf>
    <xf numFmtId="164" fontId="2" fillId="8" borderId="14" xfId="0" applyNumberFormat="1" applyFont="1" applyFill="1" applyBorder="1" applyAlignment="1">
      <alignment horizontal="center"/>
    </xf>
    <xf numFmtId="14" fontId="0" fillId="5" borderId="15" xfId="0" applyNumberFormat="1" applyFill="1" applyBorder="1" applyAlignment="1">
      <alignment horizontal="center"/>
    </xf>
    <xf numFmtId="14" fontId="0" fillId="0" borderId="14" xfId="0" applyNumberFormat="1" applyBorder="1" applyAlignment="1">
      <alignment horizontal="center"/>
    </xf>
    <xf numFmtId="14" fontId="0" fillId="9" borderId="14" xfId="0" applyNumberFormat="1" applyFill="1" applyBorder="1" applyAlignment="1">
      <alignment horizontal="center"/>
    </xf>
    <xf numFmtId="0" fontId="2" fillId="10" borderId="3" xfId="0" applyFont="1" applyFill="1" applyBorder="1" applyAlignment="1">
      <alignment horizontal="center"/>
    </xf>
    <xf numFmtId="0" fontId="0" fillId="10" borderId="16" xfId="0" applyFill="1" applyBorder="1" applyAlignment="1">
      <alignment horizontal="center"/>
    </xf>
    <xf numFmtId="1" fontId="0" fillId="11" borderId="12" xfId="0" applyNumberFormat="1" applyFill="1" applyBorder="1" applyAlignment="1">
      <alignment horizontal="center"/>
    </xf>
    <xf numFmtId="1" fontId="2" fillId="11" borderId="12" xfId="0" applyNumberFormat="1" applyFont="1" applyFill="1" applyBorder="1" applyAlignment="1">
      <alignment horizontal="center"/>
    </xf>
    <xf numFmtId="164" fontId="2" fillId="10" borderId="1" xfId="0" applyNumberFormat="1" applyFont="1" applyFill="1" applyBorder="1" applyAlignment="1">
      <alignment horizontal="center"/>
    </xf>
    <xf numFmtId="14" fontId="0" fillId="10" borderId="1" xfId="0" applyNumberFormat="1" applyFill="1" applyBorder="1" applyAlignment="1">
      <alignment horizontal="center"/>
    </xf>
    <xf numFmtId="1" fontId="2" fillId="11" borderId="3" xfId="0" applyNumberFormat="1" applyFont="1" applyFill="1" applyBorder="1" applyAlignment="1">
      <alignment horizontal="center"/>
    </xf>
    <xf numFmtId="1" fontId="0" fillId="11" borderId="3" xfId="0" applyNumberFormat="1" applyFill="1" applyBorder="1" applyAlignment="1">
      <alignment horizontal="center"/>
    </xf>
    <xf numFmtId="164" fontId="0" fillId="12" borderId="9" xfId="0" applyNumberFormat="1" applyFill="1" applyBorder="1" applyAlignment="1">
      <alignment horizontal="center"/>
    </xf>
    <xf numFmtId="164" fontId="0" fillId="12" borderId="17" xfId="0" applyNumberFormat="1" applyFill="1" applyBorder="1" applyAlignment="1">
      <alignment horizontal="center"/>
    </xf>
    <xf numFmtId="14" fontId="0" fillId="13" borderId="15" xfId="0" applyNumberFormat="1" applyFill="1" applyBorder="1" applyAlignment="1">
      <alignment horizontal="center"/>
    </xf>
    <xf numFmtId="1" fontId="0" fillId="13" borderId="3" xfId="0" applyNumberFormat="1" applyFill="1" applyBorder="1" applyAlignment="1">
      <alignment horizontal="center"/>
    </xf>
    <xf numFmtId="164" fontId="3" fillId="4" borderId="18" xfId="0" applyNumberFormat="1" applyFont="1" applyFill="1" applyBorder="1"/>
    <xf numFmtId="164" fontId="3" fillId="4" borderId="19" xfId="0" applyNumberFormat="1" applyFont="1" applyFill="1" applyBorder="1"/>
    <xf numFmtId="165" fontId="0" fillId="7" borderId="9" xfId="0" applyNumberFormat="1" applyFill="1" applyBorder="1" applyAlignment="1">
      <alignment horizontal="center"/>
    </xf>
    <xf numFmtId="165" fontId="0" fillId="7" borderId="8" xfId="0" applyNumberFormat="1" applyFill="1" applyBorder="1" applyAlignment="1">
      <alignment horizontal="center"/>
    </xf>
    <xf numFmtId="0" fontId="0" fillId="14" borderId="1" xfId="0" applyFill="1" applyBorder="1" applyAlignment="1">
      <alignment horizontal="center"/>
    </xf>
    <xf numFmtId="0" fontId="2" fillId="8" borderId="17" xfId="0" applyFont="1" applyFill="1" applyBorder="1" applyAlignment="1">
      <alignment horizontal="center"/>
    </xf>
    <xf numFmtId="0" fontId="0" fillId="8" borderId="9" xfId="0" applyFill="1" applyBorder="1" applyAlignment="1">
      <alignment horizontal="center"/>
    </xf>
    <xf numFmtId="0" fontId="0" fillId="8" borderId="8" xfId="0" applyFill="1" applyBorder="1" applyAlignment="1">
      <alignment horizontal="center"/>
    </xf>
    <xf numFmtId="0" fontId="0" fillId="15" borderId="1" xfId="0" applyFill="1" applyBorder="1"/>
    <xf numFmtId="0" fontId="0" fillId="10" borderId="0" xfId="0" applyFill="1" applyAlignment="1">
      <alignment horizontal="center"/>
    </xf>
    <xf numFmtId="1" fontId="2" fillId="2" borderId="1" xfId="0" applyNumberFormat="1" applyFont="1" applyFill="1" applyBorder="1" applyAlignment="1">
      <alignment horizontal="center" vertical="center"/>
    </xf>
    <xf numFmtId="0" fontId="2" fillId="10" borderId="17" xfId="0" applyFont="1" applyFill="1" applyBorder="1" applyAlignment="1">
      <alignment horizontal="center"/>
    </xf>
    <xf numFmtId="14" fontId="0" fillId="13" borderId="1" xfId="0" applyNumberFormat="1" applyFill="1" applyBorder="1" applyAlignment="1">
      <alignment horizontal="center"/>
    </xf>
    <xf numFmtId="14" fontId="0" fillId="9" borderId="8" xfId="0" applyNumberFormat="1" applyFill="1" applyBorder="1" applyAlignment="1">
      <alignment horizontal="center"/>
    </xf>
    <xf numFmtId="165" fontId="0" fillId="0" borderId="0" xfId="0" applyNumberFormat="1"/>
    <xf numFmtId="14" fontId="0" fillId="0" borderId="0" xfId="0" applyNumberFormat="1"/>
    <xf numFmtId="1" fontId="0" fillId="16" borderId="1" xfId="0" applyNumberFormat="1" applyFill="1" applyBorder="1" applyAlignment="1">
      <alignment horizontal="center"/>
    </xf>
    <xf numFmtId="164" fontId="2" fillId="16" borderId="1" xfId="0" applyNumberFormat="1" applyFont="1" applyFill="1" applyBorder="1" applyAlignment="1">
      <alignment horizontal="center"/>
    </xf>
    <xf numFmtId="165" fontId="2" fillId="0" borderId="14" xfId="0" applyNumberFormat="1" applyFont="1" applyBorder="1" applyAlignment="1">
      <alignment horizontal="center"/>
    </xf>
    <xf numFmtId="1" fontId="0" fillId="0" borderId="14" xfId="0" applyNumberFormat="1" applyBorder="1" applyAlignment="1">
      <alignment horizontal="center"/>
    </xf>
    <xf numFmtId="165" fontId="0" fillId="0" borderId="14" xfId="0" applyNumberFormat="1" applyBorder="1" applyAlignment="1">
      <alignment horizontal="center"/>
    </xf>
    <xf numFmtId="0" fontId="7" fillId="10" borderId="0" xfId="0" applyFont="1" applyFill="1" applyAlignment="1">
      <alignment horizontal="centerContinuous" vertical="center"/>
    </xf>
    <xf numFmtId="0" fontId="7" fillId="11" borderId="0" xfId="0" applyFont="1" applyFill="1" applyAlignment="1">
      <alignment horizontal="centerContinuous" vertical="center"/>
    </xf>
    <xf numFmtId="0" fontId="0" fillId="18" borderId="0" xfId="0" applyFill="1"/>
    <xf numFmtId="0" fontId="0" fillId="19" borderId="0" xfId="0" applyFill="1"/>
    <xf numFmtId="0" fontId="0" fillId="10" borderId="0" xfId="0" applyFill="1" applyAlignment="1">
      <alignment horizontal="centerContinuous" vertical="center"/>
    </xf>
    <xf numFmtId="0" fontId="0" fillId="5" borderId="0" xfId="0" applyFill="1"/>
    <xf numFmtId="0" fontId="0" fillId="5" borderId="0" xfId="0" applyFill="1" applyAlignment="1">
      <alignment horizontal="right"/>
    </xf>
    <xf numFmtId="0" fontId="0" fillId="0" borderId="0" xfId="0" applyAlignment="1">
      <alignment horizontal="right"/>
    </xf>
    <xf numFmtId="0" fontId="2" fillId="20" borderId="20" xfId="0" applyFont="1" applyFill="1" applyBorder="1"/>
    <xf numFmtId="0" fontId="2" fillId="20" borderId="21" xfId="0" applyFont="1" applyFill="1" applyBorder="1"/>
    <xf numFmtId="0" fontId="8" fillId="20" borderId="21" xfId="0" applyFont="1" applyFill="1" applyBorder="1"/>
    <xf numFmtId="0" fontId="8" fillId="20" borderId="22" xfId="0" applyFont="1" applyFill="1" applyBorder="1"/>
    <xf numFmtId="0" fontId="2" fillId="20" borderId="14" xfId="0" applyFont="1" applyFill="1" applyBorder="1"/>
    <xf numFmtId="0" fontId="2" fillId="20" borderId="0" xfId="0" applyFont="1" applyFill="1"/>
    <xf numFmtId="0" fontId="8" fillId="20" borderId="13" xfId="0" applyFont="1" applyFill="1" applyBorder="1"/>
    <xf numFmtId="0" fontId="2" fillId="20" borderId="23" xfId="0" applyFont="1" applyFill="1" applyBorder="1"/>
    <xf numFmtId="0" fontId="8" fillId="20" borderId="24" xfId="0" applyFont="1" applyFill="1" applyBorder="1"/>
    <xf numFmtId="0" fontId="8" fillId="20" borderId="16" xfId="0" applyFont="1" applyFill="1" applyBorder="1"/>
    <xf numFmtId="0" fontId="9" fillId="10" borderId="15" xfId="0" applyFont="1" applyFill="1" applyBorder="1" applyAlignment="1">
      <alignment horizontal="centerContinuous" vertical="center"/>
    </xf>
    <xf numFmtId="0" fontId="9" fillId="10" borderId="3" xfId="0" applyFont="1" applyFill="1" applyBorder="1" applyAlignment="1">
      <alignment horizontal="centerContinuous" vertical="center"/>
    </xf>
    <xf numFmtId="1" fontId="2" fillId="2" borderId="15" xfId="0" applyNumberFormat="1" applyFont="1" applyFill="1" applyBorder="1" applyAlignment="1">
      <alignment horizontal="center" vertical="center"/>
    </xf>
    <xf numFmtId="1" fontId="0" fillId="2" borderId="15" xfId="0" applyNumberFormat="1" applyFill="1" applyBorder="1"/>
    <xf numFmtId="1" fontId="0" fillId="5" borderId="14" xfId="0" applyNumberFormat="1" applyFill="1" applyBorder="1"/>
    <xf numFmtId="0" fontId="0" fillId="21" borderId="0" xfId="0" applyFill="1"/>
    <xf numFmtId="0" fontId="0" fillId="10" borderId="3" xfId="0" applyFill="1" applyBorder="1" applyAlignment="1">
      <alignment horizontal="centerContinuous" vertical="center"/>
    </xf>
    <xf numFmtId="1" fontId="2" fillId="2" borderId="8" xfId="0" applyNumberFormat="1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0" fillId="22" borderId="1" xfId="0" applyFill="1" applyBorder="1" applyAlignment="1">
      <alignment horizontal="center" vertical="center"/>
    </xf>
    <xf numFmtId="0" fontId="0" fillId="22" borderId="3" xfId="0" applyFill="1" applyBorder="1"/>
    <xf numFmtId="1" fontId="0" fillId="5" borderId="9" xfId="0" applyNumberFormat="1" applyFill="1" applyBorder="1"/>
    <xf numFmtId="0" fontId="0" fillId="10" borderId="2" xfId="0" applyFill="1" applyBorder="1" applyAlignment="1">
      <alignment horizontal="centerContinuous" vertical="center"/>
    </xf>
    <xf numFmtId="0" fontId="0" fillId="23" borderId="1" xfId="0" applyFill="1" applyBorder="1"/>
    <xf numFmtId="164" fontId="0" fillId="3" borderId="15" xfId="0" applyNumberFormat="1" applyFill="1" applyBorder="1"/>
    <xf numFmtId="164" fontId="3" fillId="4" borderId="4" xfId="0" applyNumberFormat="1" applyFont="1" applyFill="1" applyBorder="1"/>
    <xf numFmtId="164" fontId="3" fillId="4" borderId="6" xfId="0" applyNumberFormat="1" applyFont="1" applyFill="1" applyBorder="1"/>
    <xf numFmtId="0" fontId="9" fillId="10" borderId="21" xfId="0" applyFont="1" applyFill="1" applyBorder="1" applyAlignment="1">
      <alignment horizontal="centerContinuous" vertical="center"/>
    </xf>
    <xf numFmtId="0" fontId="0" fillId="10" borderId="21" xfId="0" applyFill="1" applyBorder="1" applyAlignment="1">
      <alignment horizontal="centerContinuous" vertical="center"/>
    </xf>
    <xf numFmtId="164" fontId="2" fillId="17" borderId="11" xfId="0" applyNumberFormat="1" applyFont="1" applyFill="1" applyBorder="1" applyAlignment="1">
      <alignment horizontal="center" vertical="center"/>
    </xf>
    <xf numFmtId="164" fontId="0" fillId="24" borderId="15" xfId="0" applyNumberFormat="1" applyFill="1" applyBorder="1"/>
    <xf numFmtId="164" fontId="0" fillId="24" borderId="2" xfId="0" applyNumberFormat="1" applyFill="1" applyBorder="1"/>
    <xf numFmtId="164" fontId="2" fillId="17" borderId="25" xfId="0" applyNumberFormat="1" applyFont="1" applyFill="1" applyBorder="1" applyAlignment="1">
      <alignment horizontal="center" vertical="center"/>
    </xf>
    <xf numFmtId="164" fontId="2" fillId="17" borderId="10" xfId="0" applyNumberFormat="1" applyFont="1" applyFill="1" applyBorder="1" applyAlignment="1">
      <alignment horizontal="center" vertical="center"/>
    </xf>
    <xf numFmtId="164" fontId="0" fillId="9" borderId="6" xfId="0" applyNumberFormat="1" applyFill="1" applyBorder="1" applyAlignment="1">
      <alignment horizontal="center"/>
    </xf>
    <xf numFmtId="164" fontId="0" fillId="9" borderId="13" xfId="0" applyNumberFormat="1" applyFill="1" applyBorder="1" applyAlignment="1">
      <alignment horizontal="center"/>
    </xf>
    <xf numFmtId="164" fontId="0" fillId="9" borderId="19" xfId="0" applyNumberFormat="1" applyFill="1" applyBorder="1" applyAlignment="1">
      <alignment horizontal="center"/>
    </xf>
    <xf numFmtId="0" fontId="0" fillId="25" borderId="1" xfId="0" applyFill="1" applyBorder="1"/>
    <xf numFmtId="0" fontId="2" fillId="16" borderId="17" xfId="0" applyFont="1" applyFill="1" applyBorder="1" applyAlignment="1">
      <alignment horizontal="center"/>
    </xf>
    <xf numFmtId="165" fontId="2" fillId="20" borderId="17" xfId="0" applyNumberFormat="1" applyFont="1" applyFill="1" applyBorder="1" applyAlignment="1">
      <alignment horizontal="right"/>
    </xf>
    <xf numFmtId="0" fontId="0" fillId="16" borderId="9" xfId="0" applyFill="1" applyBorder="1" applyAlignment="1">
      <alignment horizontal="center"/>
    </xf>
    <xf numFmtId="0" fontId="0" fillId="16" borderId="8" xfId="0" applyFill="1" applyBorder="1" applyAlignment="1">
      <alignment horizontal="center"/>
    </xf>
    <xf numFmtId="0" fontId="0" fillId="5" borderId="0" xfId="0" applyFill="1" applyAlignment="1">
      <alignment horizontal="right" vertical="center"/>
    </xf>
    <xf numFmtId="0" fontId="0" fillId="0" borderId="0" xfId="0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/>
    <xf numFmtId="0" fontId="8" fillId="16" borderId="20" xfId="0" applyFont="1" applyFill="1" applyBorder="1"/>
    <xf numFmtId="0" fontId="8" fillId="16" borderId="21" xfId="0" applyFont="1" applyFill="1" applyBorder="1"/>
    <xf numFmtId="0" fontId="8" fillId="16" borderId="22" xfId="0" applyFont="1" applyFill="1" applyBorder="1"/>
    <xf numFmtId="0" fontId="8" fillId="16" borderId="23" xfId="0" applyFont="1" applyFill="1" applyBorder="1"/>
    <xf numFmtId="0" fontId="8" fillId="16" borderId="24" xfId="0" applyFont="1" applyFill="1" applyBorder="1"/>
    <xf numFmtId="0" fontId="8" fillId="16" borderId="16" xfId="0" applyFont="1" applyFill="1" applyBorder="1"/>
    <xf numFmtId="14" fontId="0" fillId="0" borderId="0" xfId="0" applyNumberFormat="1" applyAlignment="1">
      <alignment horizontal="center"/>
    </xf>
    <xf numFmtId="0" fontId="2" fillId="8" borderId="23" xfId="0" applyFont="1" applyFill="1" applyBorder="1" applyAlignment="1">
      <alignment horizontal="center"/>
    </xf>
    <xf numFmtId="0" fontId="0" fillId="14" borderId="15" xfId="0" applyFill="1" applyBorder="1" applyAlignment="1">
      <alignment horizontal="center"/>
    </xf>
    <xf numFmtId="0" fontId="0" fillId="8" borderId="20" xfId="0" applyFill="1" applyBorder="1" applyAlignment="1">
      <alignment horizontal="center"/>
    </xf>
    <xf numFmtId="0" fontId="0" fillId="8" borderId="14" xfId="0" applyFill="1" applyBorder="1" applyAlignment="1">
      <alignment horizontal="center"/>
    </xf>
    <xf numFmtId="0" fontId="2" fillId="10" borderId="1" xfId="0" applyFont="1" applyFill="1" applyBorder="1" applyAlignment="1">
      <alignment horizontal="center"/>
    </xf>
    <xf numFmtId="165" fontId="2" fillId="6" borderId="3" xfId="0" applyNumberFormat="1" applyFont="1" applyFill="1" applyBorder="1" applyAlignment="1">
      <alignment horizontal="center"/>
    </xf>
    <xf numFmtId="0" fontId="2" fillId="17" borderId="1" xfId="0" applyFont="1" applyFill="1" applyBorder="1" applyAlignment="1">
      <alignment horizontal="center"/>
    </xf>
    <xf numFmtId="164" fontId="2" fillId="8" borderId="1" xfId="0" applyNumberFormat="1" applyFont="1" applyFill="1" applyBorder="1" applyAlignment="1">
      <alignment horizontal="center"/>
    </xf>
    <xf numFmtId="0" fontId="2" fillId="16" borderId="1" xfId="0" applyFont="1" applyFill="1" applyBorder="1"/>
    <xf numFmtId="164" fontId="0" fillId="12" borderId="8" xfId="0" applyNumberFormat="1" applyFill="1" applyBorder="1" applyAlignment="1">
      <alignment horizontal="center"/>
    </xf>
    <xf numFmtId="0" fontId="9" fillId="14" borderId="15" xfId="0" applyFont="1" applyFill="1" applyBorder="1" applyAlignment="1">
      <alignment horizontal="center" vertical="center"/>
    </xf>
    <xf numFmtId="0" fontId="9" fillId="21" borderId="8" xfId="0" applyFont="1" applyFill="1" applyBorder="1" applyAlignment="1">
      <alignment horizontal="center" vertical="center"/>
    </xf>
    <xf numFmtId="0" fontId="2" fillId="21" borderId="8" xfId="0" applyFont="1" applyFill="1" applyBorder="1" applyAlignment="1">
      <alignment horizontal="center"/>
    </xf>
    <xf numFmtId="0" fontId="0" fillId="21" borderId="8" xfId="0" applyFill="1" applyBorder="1" applyAlignment="1">
      <alignment horizontal="center"/>
    </xf>
    <xf numFmtId="0" fontId="13" fillId="10" borderId="3" xfId="0" applyFont="1" applyFill="1" applyBorder="1" applyAlignment="1">
      <alignment horizontal="centerContinuous" vertical="center"/>
    </xf>
    <xf numFmtId="164" fontId="14" fillId="17" borderId="12" xfId="0" applyNumberFormat="1" applyFont="1" applyFill="1" applyBorder="1" applyAlignment="1">
      <alignment horizontal="center" vertical="center"/>
    </xf>
    <xf numFmtId="164" fontId="15" fillId="9" borderId="26" xfId="0" applyNumberFormat="1" applyFont="1" applyFill="1" applyBorder="1" applyAlignment="1">
      <alignment horizontal="center"/>
    </xf>
    <xf numFmtId="49" fontId="14" fillId="17" borderId="12" xfId="0" applyNumberFormat="1" applyFont="1" applyFill="1" applyBorder="1" applyAlignment="1">
      <alignment horizontal="center"/>
    </xf>
    <xf numFmtId="0" fontId="2" fillId="17" borderId="25" xfId="0" applyFont="1" applyFill="1" applyBorder="1" applyAlignment="1">
      <alignment horizontal="center"/>
    </xf>
    <xf numFmtId="164" fontId="14" fillId="0" borderId="14" xfId="0" applyNumberFormat="1" applyFont="1" applyBorder="1" applyAlignment="1">
      <alignment horizontal="center" vertical="center"/>
    </xf>
    <xf numFmtId="0" fontId="14" fillId="0" borderId="14" xfId="0" applyFont="1" applyBorder="1" applyAlignment="1">
      <alignment horizontal="center"/>
    </xf>
    <xf numFmtId="164" fontId="15" fillId="0" borderId="14" xfId="0" applyNumberFormat="1" applyFont="1" applyBorder="1" applyAlignment="1">
      <alignment horizontal="center"/>
    </xf>
    <xf numFmtId="165" fontId="2" fillId="16" borderId="13" xfId="0" applyNumberFormat="1" applyFont="1" applyFill="1" applyBorder="1" applyAlignment="1">
      <alignment horizontal="center"/>
    </xf>
    <xf numFmtId="1" fontId="0" fillId="25" borderId="3" xfId="0" applyNumberFormat="1" applyFill="1" applyBorder="1" applyAlignment="1">
      <alignment horizontal="center"/>
    </xf>
    <xf numFmtId="165" fontId="0" fillId="4" borderId="8" xfId="0" applyNumberFormat="1" applyFill="1" applyBorder="1" applyAlignment="1">
      <alignment horizontal="center"/>
    </xf>
    <xf numFmtId="0" fontId="16" fillId="26" borderId="1" xfId="0" applyFont="1" applyFill="1" applyBorder="1" applyAlignment="1">
      <alignment horizontal="center"/>
    </xf>
    <xf numFmtId="0" fontId="2" fillId="27" borderId="1" xfId="0" applyFont="1" applyFill="1" applyBorder="1" applyAlignment="1">
      <alignment horizontal="center"/>
    </xf>
    <xf numFmtId="0" fontId="17" fillId="28" borderId="8" xfId="0" applyFont="1" applyFill="1" applyBorder="1" applyAlignment="1">
      <alignment horizontal="center"/>
    </xf>
    <xf numFmtId="164" fontId="2" fillId="10" borderId="15" xfId="0" applyNumberFormat="1" applyFont="1" applyFill="1" applyBorder="1" applyAlignment="1">
      <alignment horizontal="centerContinuous" vertical="center"/>
    </xf>
    <xf numFmtId="14" fontId="0" fillId="5" borderId="1" xfId="0" applyNumberFormat="1" applyFill="1" applyBorder="1" applyAlignment="1">
      <alignment horizontal="center"/>
    </xf>
    <xf numFmtId="0" fontId="2" fillId="10" borderId="15" xfId="0" applyFont="1" applyFill="1" applyBorder="1" applyAlignment="1">
      <alignment horizontal="centerContinuous" vertical="center"/>
    </xf>
    <xf numFmtId="165" fontId="2" fillId="20" borderId="8" xfId="0" applyNumberFormat="1" applyFont="1" applyFill="1" applyBorder="1" applyAlignment="1">
      <alignment horizontal="right"/>
    </xf>
    <xf numFmtId="0" fontId="2" fillId="16" borderId="20" xfId="0" applyFont="1" applyFill="1" applyBorder="1" applyAlignment="1">
      <alignment horizontal="center"/>
    </xf>
    <xf numFmtId="0" fontId="2" fillId="16" borderId="23" xfId="0" applyFont="1" applyFill="1" applyBorder="1" applyAlignment="1">
      <alignment horizontal="center"/>
    </xf>
    <xf numFmtId="0" fontId="2" fillId="16" borderId="27" xfId="0" applyFont="1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0" fillId="2" borderId="28" xfId="0" applyFill="1" applyBorder="1" applyAlignment="1">
      <alignment horizontal="center"/>
    </xf>
    <xf numFmtId="0" fontId="0" fillId="2" borderId="1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2" fillId="10" borderId="3" xfId="0" applyFont="1" applyFill="1" applyBorder="1" applyAlignment="1">
      <alignment horizontal="centerContinuous" vertical="center"/>
    </xf>
    <xf numFmtId="0" fontId="2" fillId="3" borderId="1" xfId="0" applyFont="1" applyFill="1" applyBorder="1" applyAlignment="1">
      <alignment horizontal="center"/>
    </xf>
    <xf numFmtId="0" fontId="2" fillId="16" borderId="15" xfId="0" applyFont="1" applyFill="1" applyBorder="1" applyAlignment="1">
      <alignment horizontal="center"/>
    </xf>
    <xf numFmtId="0" fontId="0" fillId="3" borderId="3" xfId="0" applyFill="1" applyBorder="1"/>
    <xf numFmtId="0" fontId="0" fillId="2" borderId="1" xfId="0" applyFill="1" applyBorder="1" applyAlignment="1">
      <alignment horizontal="center"/>
    </xf>
    <xf numFmtId="0" fontId="1" fillId="0" borderId="0" xfId="0" applyFont="1"/>
    <xf numFmtId="0" fontId="16" fillId="21" borderId="1" xfId="0" applyFont="1" applyFill="1" applyBorder="1" applyAlignment="1">
      <alignment horizontal="center"/>
    </xf>
    <xf numFmtId="0" fontId="2" fillId="29" borderId="17" xfId="0" applyFont="1" applyFill="1" applyBorder="1" applyAlignment="1">
      <alignment horizontal="center"/>
    </xf>
    <xf numFmtId="1" fontId="0" fillId="30" borderId="1" xfId="0" applyNumberFormat="1" applyFill="1" applyBorder="1" applyAlignment="1">
      <alignment horizontal="center"/>
    </xf>
    <xf numFmtId="1" fontId="0" fillId="29" borderId="1" xfId="0" applyNumberFormat="1" applyFill="1" applyBorder="1" applyAlignment="1">
      <alignment horizontal="center"/>
    </xf>
    <xf numFmtId="2" fontId="0" fillId="29" borderId="8" xfId="0" applyNumberFormat="1" applyFill="1" applyBorder="1"/>
    <xf numFmtId="0" fontId="0" fillId="30" borderId="8" xfId="0" applyFill="1" applyBorder="1"/>
    <xf numFmtId="0" fontId="18" fillId="10" borderId="34" xfId="0" applyFont="1" applyFill="1" applyBorder="1" applyAlignment="1">
      <alignment horizontal="center" vertical="center"/>
    </xf>
    <xf numFmtId="0" fontId="18" fillId="10" borderId="35" xfId="0" applyFont="1" applyFill="1" applyBorder="1" applyAlignment="1">
      <alignment horizontal="center" vertical="center"/>
    </xf>
    <xf numFmtId="0" fontId="18" fillId="10" borderId="36" xfId="0" applyFont="1" applyFill="1" applyBorder="1" applyAlignment="1">
      <alignment horizontal="center" vertical="center"/>
    </xf>
    <xf numFmtId="0" fontId="18" fillId="5" borderId="37" xfId="0" applyFont="1" applyFill="1" applyBorder="1" applyAlignment="1">
      <alignment horizontal="center" vertical="center"/>
    </xf>
    <xf numFmtId="2" fontId="20" fillId="31" borderId="38" xfId="0" applyNumberFormat="1" applyFont="1" applyFill="1" applyBorder="1" applyAlignment="1">
      <alignment horizontal="center" vertical="center"/>
    </xf>
    <xf numFmtId="2" fontId="20" fillId="11" borderId="39" xfId="0" applyNumberFormat="1" applyFont="1" applyFill="1" applyBorder="1" applyAlignment="1">
      <alignment horizontal="center" vertical="center"/>
    </xf>
    <xf numFmtId="2" fontId="20" fillId="2" borderId="40" xfId="0" applyNumberFormat="1" applyFont="1" applyFill="1" applyBorder="1" applyAlignment="1">
      <alignment horizontal="center" vertical="center"/>
    </xf>
    <xf numFmtId="2" fontId="20" fillId="31" borderId="40" xfId="0" applyNumberFormat="1" applyFont="1" applyFill="1" applyBorder="1" applyAlignment="1">
      <alignment horizontal="center" vertical="center"/>
    </xf>
    <xf numFmtId="0" fontId="18" fillId="5" borderId="41" xfId="0" applyFont="1" applyFill="1" applyBorder="1" applyAlignment="1">
      <alignment horizontal="center" vertical="center"/>
    </xf>
    <xf numFmtId="2" fontId="20" fillId="31" borderId="42" xfId="0" applyNumberFormat="1" applyFont="1" applyFill="1" applyBorder="1"/>
    <xf numFmtId="2" fontId="20" fillId="31" borderId="39" xfId="0" applyNumberFormat="1" applyFont="1" applyFill="1" applyBorder="1" applyAlignment="1">
      <alignment horizontal="center" vertical="center"/>
    </xf>
    <xf numFmtId="2" fontId="20" fillId="32" borderId="40" xfId="0" applyNumberFormat="1" applyFont="1" applyFill="1" applyBorder="1" applyAlignment="1">
      <alignment horizontal="center" vertical="center"/>
    </xf>
    <xf numFmtId="49" fontId="18" fillId="5" borderId="41" xfId="0" applyNumberFormat="1" applyFont="1" applyFill="1" applyBorder="1" applyAlignment="1">
      <alignment horizontal="center" vertical="center"/>
    </xf>
    <xf numFmtId="2" fontId="20" fillId="31" borderId="42" xfId="0" applyNumberFormat="1" applyFont="1" applyFill="1" applyBorder="1" applyAlignment="1">
      <alignment horizontal="center" vertical="center"/>
    </xf>
    <xf numFmtId="2" fontId="20" fillId="31" borderId="43" xfId="0" applyNumberFormat="1" applyFont="1" applyFill="1" applyBorder="1" applyAlignment="1">
      <alignment horizontal="center" vertical="center"/>
    </xf>
    <xf numFmtId="2" fontId="20" fillId="31" borderId="44" xfId="0" applyNumberFormat="1" applyFont="1" applyFill="1" applyBorder="1" applyAlignment="1">
      <alignment horizontal="center" vertical="center"/>
    </xf>
    <xf numFmtId="2" fontId="20" fillId="2" borderId="44" xfId="0" applyNumberFormat="1" applyFont="1" applyFill="1" applyBorder="1" applyAlignment="1">
      <alignment horizontal="center" vertical="center"/>
    </xf>
    <xf numFmtId="2" fontId="20" fillId="11" borderId="44" xfId="0" applyNumberFormat="1" applyFont="1" applyFill="1" applyBorder="1" applyAlignment="1">
      <alignment horizontal="center" vertical="center"/>
    </xf>
    <xf numFmtId="0" fontId="18" fillId="5" borderId="45" xfId="0" applyFont="1" applyFill="1" applyBorder="1" applyAlignment="1">
      <alignment horizontal="center" vertical="center"/>
    </xf>
    <xf numFmtId="2" fontId="20" fillId="31" borderId="49" xfId="0" applyNumberFormat="1" applyFont="1" applyFill="1" applyBorder="1" applyAlignment="1">
      <alignment horizontal="center" vertical="center"/>
    </xf>
    <xf numFmtId="2" fontId="20" fillId="31" borderId="50" xfId="0" applyNumberFormat="1" applyFont="1" applyFill="1" applyBorder="1" applyAlignment="1">
      <alignment horizontal="center" vertical="center"/>
    </xf>
    <xf numFmtId="2" fontId="20" fillId="2" borderId="51" xfId="0" applyNumberFormat="1" applyFont="1" applyFill="1" applyBorder="1" applyAlignment="1">
      <alignment horizontal="center" vertical="center"/>
    </xf>
    <xf numFmtId="2" fontId="20" fillId="31" borderId="51" xfId="0" applyNumberFormat="1" applyFont="1" applyFill="1" applyBorder="1" applyAlignment="1">
      <alignment horizontal="center" vertical="center"/>
    </xf>
    <xf numFmtId="2" fontId="20" fillId="11" borderId="51" xfId="0" applyNumberFormat="1" applyFont="1" applyFill="1" applyBorder="1" applyAlignment="1">
      <alignment horizontal="center" vertical="center"/>
    </xf>
    <xf numFmtId="0" fontId="18" fillId="5" borderId="47" xfId="0" applyFont="1" applyFill="1" applyBorder="1" applyAlignment="1">
      <alignment horizontal="center" vertical="center"/>
    </xf>
    <xf numFmtId="2" fontId="20" fillId="31" borderId="52" xfId="0" applyNumberFormat="1" applyFont="1" applyFill="1" applyBorder="1" applyAlignment="1">
      <alignment horizontal="center" vertical="center"/>
    </xf>
    <xf numFmtId="2" fontId="20" fillId="2" borderId="53" xfId="0" applyNumberFormat="1" applyFont="1" applyFill="1" applyBorder="1" applyAlignment="1">
      <alignment horizontal="center" vertical="center"/>
    </xf>
    <xf numFmtId="2" fontId="20" fillId="2" borderId="54" xfId="0" applyNumberFormat="1" applyFont="1" applyFill="1" applyBorder="1" applyAlignment="1">
      <alignment horizontal="center" vertical="center"/>
    </xf>
    <xf numFmtId="2" fontId="20" fillId="2" borderId="55" xfId="0" applyNumberFormat="1" applyFont="1" applyFill="1" applyBorder="1" applyAlignment="1">
      <alignment horizontal="center" vertical="center"/>
    </xf>
    <xf numFmtId="0" fontId="21" fillId="32" borderId="32" xfId="0" applyFont="1" applyFill="1" applyBorder="1" applyAlignment="1">
      <alignment horizontal="left" vertical="center"/>
    </xf>
    <xf numFmtId="0" fontId="18" fillId="32" borderId="48" xfId="0" applyFont="1" applyFill="1" applyBorder="1" applyAlignment="1">
      <alignment vertical="center"/>
    </xf>
    <xf numFmtId="1" fontId="8" fillId="32" borderId="0" xfId="0" applyNumberFormat="1" applyFont="1" applyFill="1" applyAlignment="1">
      <alignment vertical="center"/>
    </xf>
    <xf numFmtId="1" fontId="8" fillId="32" borderId="48" xfId="0" applyNumberFormat="1" applyFont="1" applyFill="1" applyBorder="1" applyAlignment="1">
      <alignment vertical="center"/>
    </xf>
    <xf numFmtId="0" fontId="8" fillId="32" borderId="0" xfId="0" applyFont="1" applyFill="1" applyAlignment="1">
      <alignment vertical="center"/>
    </xf>
    <xf numFmtId="0" fontId="8" fillId="33" borderId="20" xfId="0" applyFont="1" applyFill="1" applyBorder="1"/>
    <xf numFmtId="0" fontId="0" fillId="33" borderId="21" xfId="0" applyFill="1" applyBorder="1"/>
    <xf numFmtId="0" fontId="0" fillId="33" borderId="22" xfId="0" applyFill="1" applyBorder="1"/>
    <xf numFmtId="0" fontId="0" fillId="33" borderId="57" xfId="0" applyFill="1" applyBorder="1"/>
    <xf numFmtId="0" fontId="0" fillId="33" borderId="58" xfId="0" applyFill="1" applyBorder="1"/>
    <xf numFmtId="0" fontId="22" fillId="32" borderId="31" xfId="0" applyFont="1" applyFill="1" applyBorder="1" applyAlignment="1">
      <alignment horizontal="left" vertical="center"/>
    </xf>
    <xf numFmtId="49" fontId="20" fillId="32" borderId="46" xfId="0" applyNumberFormat="1" applyFont="1" applyFill="1" applyBorder="1" applyAlignment="1">
      <alignment horizontal="left" vertical="center"/>
    </xf>
    <xf numFmtId="0" fontId="20" fillId="32" borderId="45" xfId="0" applyFont="1" applyFill="1" applyBorder="1" applyAlignment="1">
      <alignment vertical="center"/>
    </xf>
    <xf numFmtId="0" fontId="23" fillId="34" borderId="46" xfId="0" applyFont="1" applyFill="1" applyBorder="1" applyAlignment="1">
      <alignment horizontal="centerContinuous" vertical="center"/>
    </xf>
    <xf numFmtId="0" fontId="23" fillId="34" borderId="31" xfId="0" applyFont="1" applyFill="1" applyBorder="1" applyAlignment="1">
      <alignment horizontal="centerContinuous" vertical="center"/>
    </xf>
    <xf numFmtId="0" fontId="23" fillId="34" borderId="32" xfId="0" applyFont="1" applyFill="1" applyBorder="1" applyAlignment="1">
      <alignment horizontal="centerContinuous" vertical="center"/>
    </xf>
    <xf numFmtId="0" fontId="23" fillId="34" borderId="45" xfId="0" applyFont="1" applyFill="1" applyBorder="1" applyAlignment="1">
      <alignment horizontal="centerContinuous" vertical="center"/>
    </xf>
    <xf numFmtId="0" fontId="23" fillId="34" borderId="0" xfId="0" applyFont="1" applyFill="1" applyAlignment="1">
      <alignment horizontal="centerContinuous" vertical="center"/>
    </xf>
    <xf numFmtId="0" fontId="23" fillId="34" borderId="48" xfId="0" applyFont="1" applyFill="1" applyBorder="1" applyAlignment="1">
      <alignment horizontal="centerContinuous" vertical="center"/>
    </xf>
    <xf numFmtId="0" fontId="23" fillId="34" borderId="47" xfId="0" applyFont="1" applyFill="1" applyBorder="1" applyAlignment="1">
      <alignment horizontal="centerContinuous" vertical="center"/>
    </xf>
    <xf numFmtId="0" fontId="23" fillId="34" borderId="59" xfId="0" applyFont="1" applyFill="1" applyBorder="1" applyAlignment="1">
      <alignment horizontal="centerContinuous" vertical="center"/>
    </xf>
    <xf numFmtId="0" fontId="23" fillId="34" borderId="60" xfId="0" applyFont="1" applyFill="1" applyBorder="1" applyAlignment="1">
      <alignment horizontal="centerContinuous" vertical="center"/>
    </xf>
    <xf numFmtId="0" fontId="18" fillId="35" borderId="34" xfId="0" applyFont="1" applyFill="1" applyBorder="1" applyAlignment="1">
      <alignment horizontal="center" vertical="center"/>
    </xf>
    <xf numFmtId="0" fontId="18" fillId="35" borderId="64" xfId="0" applyFont="1" applyFill="1" applyBorder="1" applyAlignment="1">
      <alignment horizontal="center" vertical="center"/>
    </xf>
    <xf numFmtId="0" fontId="18" fillId="35" borderId="35" xfId="0" applyFont="1" applyFill="1" applyBorder="1" applyAlignment="1">
      <alignment horizontal="center" vertical="center"/>
    </xf>
    <xf numFmtId="0" fontId="18" fillId="35" borderId="36" xfId="0" applyFont="1" applyFill="1" applyBorder="1" applyAlignment="1">
      <alignment horizontal="center" vertical="center"/>
    </xf>
    <xf numFmtId="49" fontId="18" fillId="5" borderId="71" xfId="0" applyNumberFormat="1" applyFont="1" applyFill="1" applyBorder="1" applyAlignment="1">
      <alignment horizontal="center" vertical="center"/>
    </xf>
    <xf numFmtId="0" fontId="18" fillId="37" borderId="73" xfId="0" applyFont="1" applyFill="1" applyBorder="1" applyAlignment="1">
      <alignment horizontal="center" vertical="center"/>
    </xf>
    <xf numFmtId="2" fontId="20" fillId="38" borderId="74" xfId="0" applyNumberFormat="1" applyFont="1" applyFill="1" applyBorder="1" applyAlignment="1">
      <alignment horizontal="center" vertical="center"/>
    </xf>
    <xf numFmtId="2" fontId="20" fillId="38" borderId="75" xfId="0" applyNumberFormat="1" applyFont="1" applyFill="1" applyBorder="1" applyAlignment="1">
      <alignment horizontal="center" vertical="center"/>
    </xf>
    <xf numFmtId="2" fontId="20" fillId="38" borderId="76" xfId="0" applyNumberFormat="1" applyFont="1" applyFill="1" applyBorder="1" applyAlignment="1">
      <alignment horizontal="center" vertical="center"/>
    </xf>
    <xf numFmtId="2" fontId="20" fillId="38" borderId="77" xfId="0" applyNumberFormat="1" applyFont="1" applyFill="1" applyBorder="1" applyAlignment="1">
      <alignment horizontal="center" vertical="center"/>
    </xf>
    <xf numFmtId="0" fontId="18" fillId="37" borderId="41" xfId="0" applyFont="1" applyFill="1" applyBorder="1" applyAlignment="1">
      <alignment horizontal="center" vertical="center"/>
    </xf>
    <xf numFmtId="0" fontId="20" fillId="38" borderId="67" xfId="0" applyFont="1" applyFill="1" applyBorder="1" applyAlignment="1">
      <alignment horizontal="center" vertical="center"/>
    </xf>
    <xf numFmtId="0" fontId="20" fillId="38" borderId="68" xfId="0" applyFont="1" applyFill="1" applyBorder="1" applyAlignment="1">
      <alignment horizontal="center" vertical="center"/>
    </xf>
    <xf numFmtId="0" fontId="20" fillId="38" borderId="69" xfId="0" applyFont="1" applyFill="1" applyBorder="1" applyAlignment="1">
      <alignment horizontal="center" vertical="center"/>
    </xf>
    <xf numFmtId="0" fontId="20" fillId="38" borderId="70" xfId="0" applyFont="1" applyFill="1" applyBorder="1" applyAlignment="1">
      <alignment horizontal="center" vertical="center"/>
    </xf>
    <xf numFmtId="0" fontId="18" fillId="39" borderId="41" xfId="0" applyFont="1" applyFill="1" applyBorder="1" applyAlignment="1">
      <alignment horizontal="center" vertical="center"/>
    </xf>
    <xf numFmtId="2" fontId="20" fillId="40" borderId="69" xfId="0" applyNumberFormat="1" applyFont="1" applyFill="1" applyBorder="1" applyAlignment="1">
      <alignment horizontal="center" vertical="center"/>
    </xf>
    <xf numFmtId="0" fontId="18" fillId="39" borderId="78" xfId="0" applyFont="1" applyFill="1" applyBorder="1" applyAlignment="1">
      <alignment horizontal="center" vertical="center"/>
    </xf>
    <xf numFmtId="2" fontId="20" fillId="40" borderId="79" xfId="0" applyNumberFormat="1" applyFont="1" applyFill="1" applyBorder="1" applyAlignment="1">
      <alignment horizontal="center" vertical="center"/>
    </xf>
    <xf numFmtId="2" fontId="20" fillId="40" borderId="80" xfId="0" applyNumberFormat="1" applyFont="1" applyFill="1" applyBorder="1" applyAlignment="1">
      <alignment horizontal="center" vertical="center"/>
    </xf>
    <xf numFmtId="2" fontId="20" fillId="40" borderId="8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32" borderId="31" xfId="0" applyFill="1" applyBorder="1" applyAlignment="1">
      <alignment horizontal="centerContinuous" vertical="center"/>
    </xf>
    <xf numFmtId="0" fontId="0" fillId="32" borderId="32" xfId="0" applyFill="1" applyBorder="1" applyAlignment="1">
      <alignment horizontal="centerContinuous" vertical="center"/>
    </xf>
    <xf numFmtId="0" fontId="20" fillId="32" borderId="45" xfId="0" applyFont="1" applyFill="1" applyBorder="1" applyAlignment="1">
      <alignment horizontal="centerContinuous" vertical="center"/>
    </xf>
    <xf numFmtId="2" fontId="20" fillId="40" borderId="85" xfId="0" applyNumberFormat="1" applyFont="1" applyFill="1" applyBorder="1" applyAlignment="1">
      <alignment horizontal="center" vertical="center"/>
    </xf>
    <xf numFmtId="2" fontId="20" fillId="40" borderId="82" xfId="0" applyNumberFormat="1" applyFont="1" applyFill="1" applyBorder="1" applyAlignment="1">
      <alignment horizontal="center" vertical="center"/>
    </xf>
    <xf numFmtId="2" fontId="20" fillId="41" borderId="65" xfId="0" applyNumberFormat="1" applyFont="1" applyFill="1" applyBorder="1" applyAlignment="1">
      <alignment horizontal="center" vertical="center"/>
    </xf>
    <xf numFmtId="2" fontId="20" fillId="41" borderId="0" xfId="0" applyNumberFormat="1" applyFont="1" applyFill="1" applyAlignment="1">
      <alignment horizontal="center" vertical="center"/>
    </xf>
    <xf numFmtId="2" fontId="20" fillId="41" borderId="66" xfId="0" applyNumberFormat="1" applyFont="1" applyFill="1" applyBorder="1" applyAlignment="1">
      <alignment horizontal="center" vertical="center"/>
    </xf>
    <xf numFmtId="2" fontId="20" fillId="41" borderId="84" xfId="0" applyNumberFormat="1" applyFont="1" applyFill="1" applyBorder="1" applyAlignment="1">
      <alignment horizontal="center" vertical="center"/>
    </xf>
    <xf numFmtId="2" fontId="20" fillId="41" borderId="67" xfId="0" applyNumberFormat="1" applyFont="1" applyFill="1" applyBorder="1" applyAlignment="1">
      <alignment horizontal="center" vertical="center"/>
    </xf>
    <xf numFmtId="2" fontId="20" fillId="41" borderId="69" xfId="0" applyNumberFormat="1" applyFont="1" applyFill="1" applyBorder="1" applyAlignment="1">
      <alignment horizontal="center" vertical="center"/>
    </xf>
    <xf numFmtId="2" fontId="20" fillId="41" borderId="82" xfId="0" applyNumberFormat="1" applyFont="1" applyFill="1" applyBorder="1" applyAlignment="1">
      <alignment horizontal="center" vertical="center"/>
    </xf>
    <xf numFmtId="2" fontId="20" fillId="41" borderId="72" xfId="0" applyNumberFormat="1" applyFont="1" applyFill="1" applyBorder="1" applyAlignment="1">
      <alignment horizontal="center" vertical="center"/>
    </xf>
    <xf numFmtId="2" fontId="20" fillId="41" borderId="83" xfId="0" applyNumberFormat="1" applyFont="1" applyFill="1" applyBorder="1" applyAlignment="1">
      <alignment horizontal="center" vertical="center"/>
    </xf>
    <xf numFmtId="0" fontId="18" fillId="35" borderId="61" xfId="0" applyFont="1" applyFill="1" applyBorder="1" applyAlignment="1">
      <alignment horizontal="centerContinuous"/>
    </xf>
    <xf numFmtId="0" fontId="0" fillId="35" borderId="62" xfId="0" applyFill="1" applyBorder="1" applyAlignment="1">
      <alignment horizontal="centerContinuous"/>
    </xf>
    <xf numFmtId="0" fontId="0" fillId="35" borderId="63" xfId="0" applyFill="1" applyBorder="1" applyAlignment="1">
      <alignment horizontal="centerContinuous"/>
    </xf>
    <xf numFmtId="2" fontId="20" fillId="41" borderId="86" xfId="0" applyNumberFormat="1" applyFont="1" applyFill="1" applyBorder="1" applyAlignment="1">
      <alignment horizontal="center" vertical="center"/>
    </xf>
    <xf numFmtId="0" fontId="20" fillId="32" borderId="45" xfId="0" applyFont="1" applyFill="1" applyBorder="1" applyAlignment="1">
      <alignment horizontal="centerContinuous" vertical="top"/>
    </xf>
    <xf numFmtId="0" fontId="0" fillId="32" borderId="0" xfId="0" applyFill="1" applyAlignment="1">
      <alignment horizontal="centerContinuous" vertical="top"/>
    </xf>
    <xf numFmtId="0" fontId="0" fillId="32" borderId="48" xfId="0" applyFill="1" applyBorder="1" applyAlignment="1">
      <alignment horizontal="centerContinuous" vertical="top"/>
    </xf>
    <xf numFmtId="0" fontId="20" fillId="32" borderId="0" xfId="0" applyFont="1" applyFill="1" applyAlignment="1">
      <alignment horizontal="centerContinuous" vertical="top"/>
    </xf>
    <xf numFmtId="0" fontId="20" fillId="32" borderId="48" xfId="0" applyFont="1" applyFill="1" applyBorder="1" applyAlignment="1">
      <alignment horizontal="centerContinuous" vertical="top"/>
    </xf>
    <xf numFmtId="0" fontId="0" fillId="33" borderId="0" xfId="0" applyFill="1"/>
    <xf numFmtId="0" fontId="0" fillId="33" borderId="13" xfId="0" applyFill="1" applyBorder="1"/>
    <xf numFmtId="0" fontId="1" fillId="33" borderId="14" xfId="0" applyFont="1" applyFill="1" applyBorder="1"/>
    <xf numFmtId="0" fontId="1" fillId="33" borderId="56" xfId="0" applyFont="1" applyFill="1" applyBorder="1"/>
    <xf numFmtId="1" fontId="0" fillId="5" borderId="1" xfId="0" applyNumberFormat="1" applyFill="1" applyBorder="1" applyAlignment="1">
      <alignment horizontal="center"/>
    </xf>
    <xf numFmtId="14" fontId="0" fillId="9" borderId="9" xfId="0" applyNumberFormat="1" applyFill="1" applyBorder="1" applyAlignment="1">
      <alignment horizontal="center"/>
    </xf>
    <xf numFmtId="0" fontId="6" fillId="24" borderId="1" xfId="0" applyFont="1" applyFill="1" applyBorder="1" applyAlignment="1">
      <alignment horizontal="center"/>
    </xf>
    <xf numFmtId="1" fontId="0" fillId="17" borderId="0" xfId="0" applyNumberFormat="1" applyFill="1" applyAlignment="1">
      <alignment horizontal="center"/>
    </xf>
    <xf numFmtId="1" fontId="0" fillId="17" borderId="9" xfId="0" applyNumberFormat="1" applyFill="1" applyBorder="1" applyAlignment="1">
      <alignment horizontal="center"/>
    </xf>
    <xf numFmtId="1" fontId="0" fillId="17" borderId="8" xfId="0" applyNumberFormat="1" applyFill="1" applyBorder="1" applyAlignment="1">
      <alignment horizontal="center"/>
    </xf>
    <xf numFmtId="0" fontId="2" fillId="42" borderId="1" xfId="0" applyFont="1" applyFill="1" applyBorder="1" applyAlignment="1">
      <alignment horizontal="center"/>
    </xf>
    <xf numFmtId="0" fontId="0" fillId="43" borderId="1" xfId="0" applyFill="1" applyBorder="1"/>
    <xf numFmtId="164" fontId="0" fillId="44" borderId="9" xfId="0" quotePrefix="1" applyNumberFormat="1" applyFill="1" applyBorder="1" applyAlignment="1">
      <alignment horizontal="center"/>
    </xf>
    <xf numFmtId="164" fontId="0" fillId="44" borderId="8" xfId="0" quotePrefix="1" applyNumberFormat="1" applyFill="1" applyBorder="1" applyAlignment="1">
      <alignment horizontal="center"/>
    </xf>
    <xf numFmtId="0" fontId="2" fillId="42" borderId="1" xfId="0" applyFont="1" applyFill="1" applyBorder="1" applyAlignment="1">
      <alignment horizontal="center" vertical="center"/>
    </xf>
    <xf numFmtId="0" fontId="2" fillId="48" borderId="1" xfId="0" applyFont="1" applyFill="1" applyBorder="1" applyAlignment="1">
      <alignment horizontal="center" vertical="center"/>
    </xf>
    <xf numFmtId="0" fontId="0" fillId="49" borderId="1" xfId="0" applyFill="1" applyBorder="1"/>
    <xf numFmtId="0" fontId="0" fillId="51" borderId="8" xfId="0" applyFill="1" applyBorder="1" applyAlignment="1">
      <alignment horizontal="center"/>
    </xf>
    <xf numFmtId="0" fontId="1" fillId="53" borderId="8" xfId="0" applyFont="1" applyFill="1" applyBorder="1" applyAlignment="1">
      <alignment horizontal="center" vertical="center"/>
    </xf>
    <xf numFmtId="0" fontId="0" fillId="53" borderId="8" xfId="0" applyFill="1" applyBorder="1" applyAlignment="1">
      <alignment horizontal="center" vertical="center"/>
    </xf>
    <xf numFmtId="0" fontId="0" fillId="52" borderId="8" xfId="0" applyFill="1" applyBorder="1" applyAlignment="1">
      <alignment horizontal="center"/>
    </xf>
    <xf numFmtId="0" fontId="1" fillId="52" borderId="8" xfId="0" applyFont="1" applyFill="1" applyBorder="1" applyAlignment="1">
      <alignment horizontal="center" vertical="center"/>
    </xf>
    <xf numFmtId="0" fontId="0" fillId="52" borderId="8" xfId="0" applyFill="1" applyBorder="1" applyAlignment="1">
      <alignment horizontal="center" vertical="center"/>
    </xf>
    <xf numFmtId="0" fontId="2" fillId="54" borderId="9" xfId="0" applyFont="1" applyFill="1" applyBorder="1" applyAlignment="1">
      <alignment horizontal="center" vertical="center"/>
    </xf>
    <xf numFmtId="0" fontId="2" fillId="54" borderId="1" xfId="0" applyFont="1" applyFill="1" applyBorder="1" applyAlignment="1">
      <alignment horizontal="center" vertical="center"/>
    </xf>
    <xf numFmtId="0" fontId="0" fillId="55" borderId="1" xfId="0" applyFill="1" applyBorder="1" applyAlignment="1">
      <alignment horizontal="center"/>
    </xf>
    <xf numFmtId="0" fontId="0" fillId="55" borderId="1" xfId="0" applyFill="1" applyBorder="1" applyAlignment="1">
      <alignment horizontal="center" vertical="center"/>
    </xf>
    <xf numFmtId="0" fontId="2" fillId="50" borderId="1" xfId="0" applyFont="1" applyFill="1" applyBorder="1" applyAlignment="1">
      <alignment horizontal="center" vertical="center"/>
    </xf>
    <xf numFmtId="0" fontId="0" fillId="56" borderId="1" xfId="0" applyFill="1" applyBorder="1" applyAlignment="1">
      <alignment horizontal="center"/>
    </xf>
    <xf numFmtId="0" fontId="0" fillId="56" borderId="1" xfId="0" applyFill="1" applyBorder="1" applyAlignment="1">
      <alignment horizontal="center" vertical="center"/>
    </xf>
    <xf numFmtId="0" fontId="0" fillId="56" borderId="1" xfId="0" applyFill="1" applyBorder="1"/>
    <xf numFmtId="0" fontId="0" fillId="57" borderId="0" xfId="0" applyFill="1"/>
    <xf numFmtId="0" fontId="0" fillId="57" borderId="0" xfId="0" applyFill="1" applyAlignment="1">
      <alignment horizontal="center"/>
    </xf>
    <xf numFmtId="2" fontId="0" fillId="44" borderId="9" xfId="0" quotePrefix="1" applyNumberFormat="1" applyFill="1" applyBorder="1" applyAlignment="1">
      <alignment horizontal="center"/>
    </xf>
    <xf numFmtId="2" fontId="0" fillId="44" borderId="8" xfId="0" quotePrefix="1" applyNumberFormat="1" applyFill="1" applyBorder="1" applyAlignment="1">
      <alignment horizontal="center"/>
    </xf>
    <xf numFmtId="1" fontId="0" fillId="53" borderId="0" xfId="0" applyNumberFormat="1" applyFill="1" applyAlignment="1">
      <alignment horizontal="center" vertical="center"/>
    </xf>
    <xf numFmtId="1" fontId="0" fillId="52" borderId="0" xfId="0" applyNumberFormat="1" applyFill="1" applyAlignment="1">
      <alignment horizontal="center" vertical="center"/>
    </xf>
    <xf numFmtId="0" fontId="0" fillId="55" borderId="15" xfId="0" applyFill="1" applyBorder="1" applyAlignment="1">
      <alignment horizontal="center" vertical="center"/>
    </xf>
    <xf numFmtId="165" fontId="0" fillId="53" borderId="8" xfId="0" applyNumberFormat="1" applyFill="1" applyBorder="1" applyAlignment="1">
      <alignment horizontal="center" vertical="center"/>
    </xf>
    <xf numFmtId="0" fontId="2" fillId="10" borderId="1" xfId="0" applyFont="1" applyFill="1" applyBorder="1" applyAlignment="1">
      <alignment horizontal="center" vertical="center"/>
    </xf>
    <xf numFmtId="0" fontId="0" fillId="57" borderId="21" xfId="0" applyFill="1" applyBorder="1"/>
    <xf numFmtId="0" fontId="2" fillId="54" borderId="20" xfId="0" applyFont="1" applyFill="1" applyBorder="1" applyAlignment="1">
      <alignment horizontal="center" vertical="center"/>
    </xf>
    <xf numFmtId="165" fontId="0" fillId="52" borderId="8" xfId="0" applyNumberFormat="1" applyFill="1" applyBorder="1" applyAlignment="1">
      <alignment horizontal="center" vertical="center"/>
    </xf>
    <xf numFmtId="1" fontId="2" fillId="45" borderId="1" xfId="0" applyNumberFormat="1" applyFont="1" applyFill="1" applyBorder="1" applyAlignment="1">
      <alignment horizontal="center" vertical="center"/>
    </xf>
    <xf numFmtId="1" fontId="0" fillId="46" borderId="1" xfId="0" applyNumberFormat="1" applyFill="1" applyBorder="1" applyAlignment="1">
      <alignment horizontal="center"/>
    </xf>
    <xf numFmtId="1" fontId="1" fillId="47" borderId="0" xfId="0" applyNumberFormat="1" applyFont="1" applyFill="1" applyAlignment="1">
      <alignment horizontal="center"/>
    </xf>
    <xf numFmtId="1" fontId="1" fillId="50" borderId="9" xfId="0" applyNumberFormat="1" applyFont="1" applyFill="1" applyBorder="1" applyAlignment="1">
      <alignment horizontal="center"/>
    </xf>
    <xf numFmtId="1" fontId="1" fillId="50" borderId="8" xfId="0" applyNumberFormat="1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0" fillId="10" borderId="14" xfId="0" applyFill="1" applyBorder="1" applyAlignment="1">
      <alignment horizontal="center"/>
    </xf>
    <xf numFmtId="0" fontId="0" fillId="10" borderId="56" xfId="0" applyFill="1" applyBorder="1" applyAlignment="1">
      <alignment horizontal="center"/>
    </xf>
    <xf numFmtId="1" fontId="0" fillId="5" borderId="17" xfId="0" applyNumberFormat="1" applyFill="1" applyBorder="1"/>
    <xf numFmtId="1" fontId="0" fillId="3" borderId="1" xfId="0" applyNumberFormat="1" applyFill="1" applyBorder="1"/>
    <xf numFmtId="1" fontId="0" fillId="3" borderId="15" xfId="0" applyNumberFormat="1" applyFill="1" applyBorder="1"/>
    <xf numFmtId="0" fontId="2" fillId="0" borderId="14" xfId="0" applyFont="1" applyBorder="1" applyAlignment="1">
      <alignment horizontal="center"/>
    </xf>
    <xf numFmtId="0" fontId="0" fillId="0" borderId="14" xfId="0" applyBorder="1"/>
    <xf numFmtId="0" fontId="9" fillId="58" borderId="20" xfId="0" applyFont="1" applyFill="1" applyBorder="1" applyAlignment="1">
      <alignment horizontal="center" vertical="center"/>
    </xf>
    <xf numFmtId="0" fontId="9" fillId="58" borderId="21" xfId="0" applyFont="1" applyFill="1" applyBorder="1" applyAlignment="1">
      <alignment horizontal="center" vertical="center"/>
    </xf>
    <xf numFmtId="0" fontId="9" fillId="58" borderId="22" xfId="0" applyFont="1" applyFill="1" applyBorder="1" applyAlignment="1">
      <alignment horizontal="center" vertical="center"/>
    </xf>
    <xf numFmtId="0" fontId="9" fillId="58" borderId="56" xfId="0" applyFont="1" applyFill="1" applyBorder="1" applyAlignment="1">
      <alignment horizontal="center" vertical="center"/>
    </xf>
    <xf numFmtId="0" fontId="9" fillId="58" borderId="57" xfId="0" applyFont="1" applyFill="1" applyBorder="1" applyAlignment="1">
      <alignment horizontal="center" vertical="center"/>
    </xf>
    <xf numFmtId="0" fontId="9" fillId="58" borderId="58" xfId="0" applyFont="1" applyFill="1" applyBorder="1" applyAlignment="1">
      <alignment horizontal="center" vertical="center"/>
    </xf>
    <xf numFmtId="0" fontId="18" fillId="36" borderId="89" xfId="0" applyFont="1" applyFill="1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18" fillId="35" borderId="20" xfId="0" applyFont="1" applyFill="1" applyBorder="1" applyAlignment="1">
      <alignment horizontal="center" vertical="center"/>
    </xf>
    <xf numFmtId="0" fontId="0" fillId="35" borderId="21" xfId="0" applyFill="1" applyBorder="1" applyAlignment="1">
      <alignment horizontal="center" vertical="center"/>
    </xf>
    <xf numFmtId="0" fontId="0" fillId="35" borderId="88" xfId="0" applyFill="1" applyBorder="1" applyAlignment="1">
      <alignment horizontal="center" vertical="center"/>
    </xf>
    <xf numFmtId="0" fontId="0" fillId="35" borderId="56" xfId="0" applyFill="1" applyBorder="1" applyAlignment="1">
      <alignment horizontal="center" vertical="center"/>
    </xf>
    <xf numFmtId="0" fontId="0" fillId="35" borderId="57" xfId="0" applyFill="1" applyBorder="1" applyAlignment="1">
      <alignment horizontal="center" vertical="center"/>
    </xf>
    <xf numFmtId="0" fontId="0" fillId="35" borderId="87" xfId="0" applyFill="1" applyBorder="1" applyAlignment="1">
      <alignment horizontal="center" vertical="center"/>
    </xf>
    <xf numFmtId="0" fontId="18" fillId="5" borderId="29" xfId="0" applyFont="1" applyFill="1" applyBorder="1" applyAlignment="1">
      <alignment horizontal="center" vertical="center"/>
    </xf>
    <xf numFmtId="0" fontId="19" fillId="10" borderId="30" xfId="0" applyFont="1" applyFill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18" fillId="5" borderId="33" xfId="0" applyFont="1" applyFill="1" applyBorder="1" applyAlignment="1">
      <alignment horizontal="center" vertical="center"/>
    </xf>
  </cellXfs>
  <cellStyles count="1">
    <cellStyle name="Normal" xfId="0" builtinId="0"/>
  </cellStyles>
  <dxfs count="9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b/>
        <i val="0"/>
        <strike val="0"/>
        <condense val="0"/>
        <extend val="0"/>
        <color indexed="10"/>
      </font>
    </dxf>
    <dxf>
      <font>
        <b/>
        <i val="0"/>
        <strike val="0"/>
        <condense val="0"/>
        <extend val="0"/>
        <color indexed="10"/>
      </font>
    </dxf>
    <dxf>
      <font>
        <b/>
        <i val="0"/>
        <strike val="0"/>
        <condense val="0"/>
        <extend val="0"/>
        <color indexed="10"/>
      </font>
    </dxf>
  </dxfs>
  <tableStyles count="0" defaultTableStyle="TableStyleMedium2" defaultPivotStyle="PivotStyleLight16"/>
  <colors>
    <mruColors>
      <color rgb="FF00CC66"/>
      <color rgb="FFCCCC00"/>
      <color rgb="FF99FFCC"/>
      <color rgb="FFFF7C80"/>
      <color rgb="FFFF9999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1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Special Case Forecast</a:t>
            </a:r>
          </a:p>
        </c:rich>
      </c:tx>
      <c:layout>
        <c:manualLayout>
          <c:xMode val="edge"/>
          <c:yMode val="edge"/>
          <c:x val="0.3304442036836403"/>
          <c:y val="3.006012024048096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9674972914409535E-2"/>
          <c:y val="0.25050124712437288"/>
          <c:w val="0.77356446370530874"/>
          <c:h val="0.52905863392667551"/>
        </c:manualLayout>
      </c:layout>
      <c:scatterChart>
        <c:scatterStyle val="smoothMarker"/>
        <c:varyColors val="0"/>
        <c:ser>
          <c:idx val="0"/>
          <c:order val="0"/>
          <c:tx>
            <c:strRef>
              <c:f>'Special Forecast'!$B$1</c:f>
              <c:strCache>
                <c:ptCount val="1"/>
                <c:pt idx="0">
                  <c:v>IEAC(t)sp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xVal>
            <c:strRef>
              <c:f>'Special Forecast'!$A$3:$A$32</c:f>
              <c:strCache>
                <c:ptCount val="30"/>
                <c:pt idx="0">
                  <c:v>Period</c:v>
                </c:pt>
                <c:pt idx="1">
                  <c:v>Period</c:v>
                </c:pt>
                <c:pt idx="2">
                  <c:v>Period</c:v>
                </c:pt>
                <c:pt idx="3">
                  <c:v>Period</c:v>
                </c:pt>
                <c:pt idx="4">
                  <c:v>Period</c:v>
                </c:pt>
                <c:pt idx="5">
                  <c:v>Period</c:v>
                </c:pt>
                <c:pt idx="6">
                  <c:v>Period</c:v>
                </c:pt>
                <c:pt idx="7">
                  <c:v>Period</c:v>
                </c:pt>
                <c:pt idx="8">
                  <c:v>Period</c:v>
                </c:pt>
                <c:pt idx="9">
                  <c:v>Period</c:v>
                </c:pt>
                <c:pt idx="10">
                  <c:v>Period</c:v>
                </c:pt>
                <c:pt idx="11">
                  <c:v>Period</c:v>
                </c:pt>
                <c:pt idx="12">
                  <c:v>Period</c:v>
                </c:pt>
                <c:pt idx="13">
                  <c:v>Period</c:v>
                </c:pt>
                <c:pt idx="14">
                  <c:v>Period</c:v>
                </c:pt>
                <c:pt idx="15">
                  <c:v>Period</c:v>
                </c:pt>
                <c:pt idx="16">
                  <c:v>Period</c:v>
                </c:pt>
                <c:pt idx="17">
                  <c:v>Period</c:v>
                </c:pt>
                <c:pt idx="18">
                  <c:v>Period</c:v>
                </c:pt>
                <c:pt idx="19">
                  <c:v>Period</c:v>
                </c:pt>
                <c:pt idx="20">
                  <c:v>Period</c:v>
                </c:pt>
                <c:pt idx="21">
                  <c:v>Period</c:v>
                </c:pt>
                <c:pt idx="22">
                  <c:v>Period</c:v>
                </c:pt>
                <c:pt idx="23">
                  <c:v>Period</c:v>
                </c:pt>
                <c:pt idx="24">
                  <c:v>Period</c:v>
                </c:pt>
                <c:pt idx="25">
                  <c:v>Period</c:v>
                </c:pt>
                <c:pt idx="26">
                  <c:v>Period</c:v>
                </c:pt>
                <c:pt idx="27">
                  <c:v>Period</c:v>
                </c:pt>
                <c:pt idx="28">
                  <c:v>Period</c:v>
                </c:pt>
                <c:pt idx="29">
                  <c:v>Period</c:v>
                </c:pt>
              </c:strCache>
            </c:strRef>
          </c:xVal>
          <c:yVal>
            <c:numRef>
              <c:f>'Special Forecast'!$B$3:$B$32</c:f>
              <c:numCache>
                <c:formatCode>0.0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D9E9-4A46-87D3-3E470574BC77}"/>
            </c:ext>
          </c:extLst>
        </c:ser>
        <c:ser>
          <c:idx val="1"/>
          <c:order val="1"/>
          <c:tx>
            <c:strRef>
              <c:f>'Special Forecast'!$C$1</c:f>
              <c:strCache>
                <c:ptCount val="1"/>
                <c:pt idx="0">
                  <c:v>IEAC(t)</c:v>
                </c:pt>
              </c:strCache>
            </c:strRef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xVal>
            <c:strRef>
              <c:f>'Special Forecast'!$A$3:$A$32</c:f>
              <c:strCache>
                <c:ptCount val="30"/>
                <c:pt idx="0">
                  <c:v>Period</c:v>
                </c:pt>
                <c:pt idx="1">
                  <c:v>Period</c:v>
                </c:pt>
                <c:pt idx="2">
                  <c:v>Period</c:v>
                </c:pt>
                <c:pt idx="3">
                  <c:v>Period</c:v>
                </c:pt>
                <c:pt idx="4">
                  <c:v>Period</c:v>
                </c:pt>
                <c:pt idx="5">
                  <c:v>Period</c:v>
                </c:pt>
                <c:pt idx="6">
                  <c:v>Period</c:v>
                </c:pt>
                <c:pt idx="7">
                  <c:v>Period</c:v>
                </c:pt>
                <c:pt idx="8">
                  <c:v>Period</c:v>
                </c:pt>
                <c:pt idx="9">
                  <c:v>Period</c:v>
                </c:pt>
                <c:pt idx="10">
                  <c:v>Period</c:v>
                </c:pt>
                <c:pt idx="11">
                  <c:v>Period</c:v>
                </c:pt>
                <c:pt idx="12">
                  <c:v>Period</c:v>
                </c:pt>
                <c:pt idx="13">
                  <c:v>Period</c:v>
                </c:pt>
                <c:pt idx="14">
                  <c:v>Period</c:v>
                </c:pt>
                <c:pt idx="15">
                  <c:v>Period</c:v>
                </c:pt>
                <c:pt idx="16">
                  <c:v>Period</c:v>
                </c:pt>
                <c:pt idx="17">
                  <c:v>Period</c:v>
                </c:pt>
                <c:pt idx="18">
                  <c:v>Period</c:v>
                </c:pt>
                <c:pt idx="19">
                  <c:v>Period</c:v>
                </c:pt>
                <c:pt idx="20">
                  <c:v>Period</c:v>
                </c:pt>
                <c:pt idx="21">
                  <c:v>Period</c:v>
                </c:pt>
                <c:pt idx="22">
                  <c:v>Period</c:v>
                </c:pt>
                <c:pt idx="23">
                  <c:v>Period</c:v>
                </c:pt>
                <c:pt idx="24">
                  <c:v>Period</c:v>
                </c:pt>
                <c:pt idx="25">
                  <c:v>Period</c:v>
                </c:pt>
                <c:pt idx="26">
                  <c:v>Period</c:v>
                </c:pt>
                <c:pt idx="27">
                  <c:v>Period</c:v>
                </c:pt>
                <c:pt idx="28">
                  <c:v>Period</c:v>
                </c:pt>
                <c:pt idx="29">
                  <c:v>Period</c:v>
                </c:pt>
              </c:strCache>
            </c:strRef>
          </c:xVal>
          <c:yVal>
            <c:numRef>
              <c:f>'Special Forecast'!$C$3:$C$32</c:f>
              <c:numCache>
                <c:formatCode>0.0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D9E9-4A46-87D3-3E470574BC77}"/>
            </c:ext>
          </c:extLst>
        </c:ser>
        <c:ser>
          <c:idx val="2"/>
          <c:order val="2"/>
          <c:tx>
            <c:strRef>
              <c:f>'Special Forecast'!$D$1</c:f>
              <c:strCache>
                <c:ptCount val="1"/>
                <c:pt idx="0">
                  <c:v>Plan Dur</c:v>
                </c:pt>
              </c:strCache>
            </c:strRef>
          </c:tx>
          <c:spPr>
            <a:ln w="25400">
              <a:solidFill>
                <a:srgbClr val="FFFF00"/>
              </a:solidFill>
              <a:prstDash val="solid"/>
            </a:ln>
          </c:spPr>
          <c:marker>
            <c:symbol val="none"/>
          </c:marker>
          <c:xVal>
            <c:strRef>
              <c:f>'Special Forecast'!$A$3:$A$32</c:f>
              <c:strCache>
                <c:ptCount val="30"/>
                <c:pt idx="0">
                  <c:v>Period</c:v>
                </c:pt>
                <c:pt idx="1">
                  <c:v>Period</c:v>
                </c:pt>
                <c:pt idx="2">
                  <c:v>Period</c:v>
                </c:pt>
                <c:pt idx="3">
                  <c:v>Period</c:v>
                </c:pt>
                <c:pt idx="4">
                  <c:v>Period</c:v>
                </c:pt>
                <c:pt idx="5">
                  <c:v>Period</c:v>
                </c:pt>
                <c:pt idx="6">
                  <c:v>Period</c:v>
                </c:pt>
                <c:pt idx="7">
                  <c:v>Period</c:v>
                </c:pt>
                <c:pt idx="8">
                  <c:v>Period</c:v>
                </c:pt>
                <c:pt idx="9">
                  <c:v>Period</c:v>
                </c:pt>
                <c:pt idx="10">
                  <c:v>Period</c:v>
                </c:pt>
                <c:pt idx="11">
                  <c:v>Period</c:v>
                </c:pt>
                <c:pt idx="12">
                  <c:v>Period</c:v>
                </c:pt>
                <c:pt idx="13">
                  <c:v>Period</c:v>
                </c:pt>
                <c:pt idx="14">
                  <c:v>Period</c:v>
                </c:pt>
                <c:pt idx="15">
                  <c:v>Period</c:v>
                </c:pt>
                <c:pt idx="16">
                  <c:v>Period</c:v>
                </c:pt>
                <c:pt idx="17">
                  <c:v>Period</c:v>
                </c:pt>
                <c:pt idx="18">
                  <c:v>Period</c:v>
                </c:pt>
                <c:pt idx="19">
                  <c:v>Period</c:v>
                </c:pt>
                <c:pt idx="20">
                  <c:v>Period</c:v>
                </c:pt>
                <c:pt idx="21">
                  <c:v>Period</c:v>
                </c:pt>
                <c:pt idx="22">
                  <c:v>Period</c:v>
                </c:pt>
                <c:pt idx="23">
                  <c:v>Period</c:v>
                </c:pt>
                <c:pt idx="24">
                  <c:v>Period</c:v>
                </c:pt>
                <c:pt idx="25">
                  <c:v>Period</c:v>
                </c:pt>
                <c:pt idx="26">
                  <c:v>Period</c:v>
                </c:pt>
                <c:pt idx="27">
                  <c:v>Period</c:v>
                </c:pt>
                <c:pt idx="28">
                  <c:v>Period</c:v>
                </c:pt>
                <c:pt idx="29">
                  <c:v>Period</c:v>
                </c:pt>
              </c:strCache>
            </c:strRef>
          </c:xVal>
          <c:yVal>
            <c:numRef>
              <c:f>'Special Forecast'!$D$3:$D$32</c:f>
              <c:numCache>
                <c:formatCode>0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D9E9-4A46-87D3-3E470574BC77}"/>
            </c:ext>
          </c:extLst>
        </c:ser>
        <c:ser>
          <c:idx val="3"/>
          <c:order val="3"/>
          <c:tx>
            <c:strRef>
              <c:f>'Special Forecast'!$E$1</c:f>
              <c:strCache>
                <c:ptCount val="1"/>
                <c:pt idx="0">
                  <c:v>Actual Dur</c:v>
                </c:pt>
              </c:strCache>
            </c:strRef>
          </c:tx>
          <c:spPr>
            <a:ln w="25400">
              <a:solidFill>
                <a:srgbClr val="008000"/>
              </a:solidFill>
              <a:prstDash val="solid"/>
            </a:ln>
          </c:spPr>
          <c:marker>
            <c:symbol val="none"/>
          </c:marker>
          <c:xVal>
            <c:strRef>
              <c:f>'Special Forecast'!$A$3:$A$32</c:f>
              <c:strCache>
                <c:ptCount val="30"/>
                <c:pt idx="0">
                  <c:v>Period</c:v>
                </c:pt>
                <c:pt idx="1">
                  <c:v>Period</c:v>
                </c:pt>
                <c:pt idx="2">
                  <c:v>Period</c:v>
                </c:pt>
                <c:pt idx="3">
                  <c:v>Period</c:v>
                </c:pt>
                <c:pt idx="4">
                  <c:v>Period</c:v>
                </c:pt>
                <c:pt idx="5">
                  <c:v>Period</c:v>
                </c:pt>
                <c:pt idx="6">
                  <c:v>Period</c:v>
                </c:pt>
                <c:pt idx="7">
                  <c:v>Period</c:v>
                </c:pt>
                <c:pt idx="8">
                  <c:v>Period</c:v>
                </c:pt>
                <c:pt idx="9">
                  <c:v>Period</c:v>
                </c:pt>
                <c:pt idx="10">
                  <c:v>Period</c:v>
                </c:pt>
                <c:pt idx="11">
                  <c:v>Period</c:v>
                </c:pt>
                <c:pt idx="12">
                  <c:v>Period</c:v>
                </c:pt>
                <c:pt idx="13">
                  <c:v>Period</c:v>
                </c:pt>
                <c:pt idx="14">
                  <c:v>Period</c:v>
                </c:pt>
                <c:pt idx="15">
                  <c:v>Period</c:v>
                </c:pt>
                <c:pt idx="16">
                  <c:v>Period</c:v>
                </c:pt>
                <c:pt idx="17">
                  <c:v>Period</c:v>
                </c:pt>
                <c:pt idx="18">
                  <c:v>Period</c:v>
                </c:pt>
                <c:pt idx="19">
                  <c:v>Period</c:v>
                </c:pt>
                <c:pt idx="20">
                  <c:v>Period</c:v>
                </c:pt>
                <c:pt idx="21">
                  <c:v>Period</c:v>
                </c:pt>
                <c:pt idx="22">
                  <c:v>Period</c:v>
                </c:pt>
                <c:pt idx="23">
                  <c:v>Period</c:v>
                </c:pt>
                <c:pt idx="24">
                  <c:v>Period</c:v>
                </c:pt>
                <c:pt idx="25">
                  <c:v>Period</c:v>
                </c:pt>
                <c:pt idx="26">
                  <c:v>Period</c:v>
                </c:pt>
                <c:pt idx="27">
                  <c:v>Period</c:v>
                </c:pt>
                <c:pt idx="28">
                  <c:v>Period</c:v>
                </c:pt>
                <c:pt idx="29">
                  <c:v>Period</c:v>
                </c:pt>
              </c:strCache>
            </c:strRef>
          </c:xVal>
          <c:yVal>
            <c:numRef>
              <c:f>'Special Forecast'!$E$3:$E$32</c:f>
              <c:numCache>
                <c:formatCode>0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3-D9E9-4A46-87D3-3E470574BC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1312896"/>
        <c:axId val="111315200"/>
      </c:scatterChart>
      <c:scatterChart>
        <c:scatterStyle val="lineMarker"/>
        <c:varyColors val="0"/>
        <c:ser>
          <c:idx val="4"/>
          <c:order val="4"/>
          <c:tx>
            <c:strRef>
              <c:f>'Special Forecast'!$F$1</c:f>
              <c:strCache>
                <c:ptCount val="1"/>
                <c:pt idx="0">
                  <c:v>Comp Date</c:v>
                </c:pt>
              </c:strCache>
            </c:strRef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star"/>
            <c:size val="5"/>
            <c:spPr>
              <a:noFill/>
              <a:ln>
                <a:solidFill>
                  <a:srgbClr val="800080"/>
                </a:solidFill>
                <a:prstDash val="solid"/>
              </a:ln>
            </c:spPr>
          </c:marker>
          <c:xVal>
            <c:strRef>
              <c:f>'Special Forecast'!$A$3:$A$32</c:f>
              <c:strCache>
                <c:ptCount val="30"/>
                <c:pt idx="0">
                  <c:v>Period</c:v>
                </c:pt>
                <c:pt idx="1">
                  <c:v>Period</c:v>
                </c:pt>
                <c:pt idx="2">
                  <c:v>Period</c:v>
                </c:pt>
                <c:pt idx="3">
                  <c:v>Period</c:v>
                </c:pt>
                <c:pt idx="4">
                  <c:v>Period</c:v>
                </c:pt>
                <c:pt idx="5">
                  <c:v>Period</c:v>
                </c:pt>
                <c:pt idx="6">
                  <c:v>Period</c:v>
                </c:pt>
                <c:pt idx="7">
                  <c:v>Period</c:v>
                </c:pt>
                <c:pt idx="8">
                  <c:v>Period</c:v>
                </c:pt>
                <c:pt idx="9">
                  <c:v>Period</c:v>
                </c:pt>
                <c:pt idx="10">
                  <c:v>Period</c:v>
                </c:pt>
                <c:pt idx="11">
                  <c:v>Period</c:v>
                </c:pt>
                <c:pt idx="12">
                  <c:v>Period</c:v>
                </c:pt>
                <c:pt idx="13">
                  <c:v>Period</c:v>
                </c:pt>
                <c:pt idx="14">
                  <c:v>Period</c:v>
                </c:pt>
                <c:pt idx="15">
                  <c:v>Period</c:v>
                </c:pt>
                <c:pt idx="16">
                  <c:v>Period</c:v>
                </c:pt>
                <c:pt idx="17">
                  <c:v>Period</c:v>
                </c:pt>
                <c:pt idx="18">
                  <c:v>Period</c:v>
                </c:pt>
                <c:pt idx="19">
                  <c:v>Period</c:v>
                </c:pt>
                <c:pt idx="20">
                  <c:v>Period</c:v>
                </c:pt>
                <c:pt idx="21">
                  <c:v>Period</c:v>
                </c:pt>
                <c:pt idx="22">
                  <c:v>Period</c:v>
                </c:pt>
                <c:pt idx="23">
                  <c:v>Period</c:v>
                </c:pt>
                <c:pt idx="24">
                  <c:v>Period</c:v>
                </c:pt>
                <c:pt idx="25">
                  <c:v>Period</c:v>
                </c:pt>
                <c:pt idx="26">
                  <c:v>Period</c:v>
                </c:pt>
                <c:pt idx="27">
                  <c:v>Period</c:v>
                </c:pt>
                <c:pt idx="28">
                  <c:v>Period</c:v>
                </c:pt>
                <c:pt idx="29">
                  <c:v>Period</c:v>
                </c:pt>
              </c:strCache>
            </c:strRef>
          </c:xVal>
          <c:yVal>
            <c:numRef>
              <c:f>'Special Forecast'!$F$3:$F$32</c:f>
              <c:numCache>
                <c:formatCode>m/d/yyyy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D9E9-4A46-87D3-3E470574BC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1333760"/>
        <c:axId val="111335296"/>
      </c:scatterChart>
      <c:valAx>
        <c:axId val="111312896"/>
        <c:scaling>
          <c:orientation val="minMax"/>
          <c:max val="30"/>
          <c:min val="0"/>
        </c:scaling>
        <c:delete val="0"/>
        <c:axPos val="b"/>
        <c:title>
          <c:tx>
            <c:rich>
              <a:bodyPr/>
              <a:lstStyle/>
              <a:p>
                <a:pPr>
                  <a:defRPr sz="18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Periods</a:t>
                </a:r>
              </a:p>
            </c:rich>
          </c:tx>
          <c:layout>
            <c:manualLayout>
              <c:xMode val="edge"/>
              <c:yMode val="edge"/>
              <c:x val="0.4344528710725894"/>
              <c:y val="0.8657323045040211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3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11315200"/>
        <c:crosses val="autoZero"/>
        <c:crossBetween val="midCat"/>
        <c:majorUnit val="5"/>
        <c:minorUnit val="1"/>
      </c:valAx>
      <c:valAx>
        <c:axId val="111315200"/>
        <c:scaling>
          <c:orientation val="minMax"/>
          <c:max val="65"/>
          <c:min val="1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title>
          <c:tx>
            <c:rich>
              <a:bodyPr/>
              <a:lstStyle/>
              <a:p>
                <a:pPr>
                  <a:defRPr sz="18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Duration</a:t>
                </a:r>
              </a:p>
            </c:rich>
          </c:tx>
          <c:layout>
            <c:manualLayout>
              <c:xMode val="edge"/>
              <c:yMode val="edge"/>
              <c:x val="1.1917659804983749E-2"/>
              <c:y val="0.40881805605962579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3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11312896"/>
        <c:crosses val="autoZero"/>
        <c:crossBetween val="midCat"/>
        <c:majorUnit val="10"/>
        <c:minorUnit val="1"/>
      </c:valAx>
      <c:valAx>
        <c:axId val="11133376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11335296"/>
        <c:crosses val="autoZero"/>
        <c:crossBetween val="midCat"/>
      </c:valAx>
      <c:valAx>
        <c:axId val="111335296"/>
        <c:scaling>
          <c:orientation val="minMax"/>
          <c:max val="40390"/>
          <c:min val="40210"/>
        </c:scaling>
        <c:delete val="0"/>
        <c:axPos val="r"/>
        <c:numFmt formatCode="m/d/yyyy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3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11333760"/>
        <c:crosses val="max"/>
        <c:crossBetween val="midCat"/>
        <c:majorUnit val="60"/>
        <c:minorUnit val="10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1733477789815818"/>
          <c:y val="0.15831684366107543"/>
          <c:w val="0.63488624052004328"/>
          <c:h val="5.8116232464929862E-2"/>
        </c:manualLayout>
      </c:layout>
      <c:overlay val="0"/>
      <c:spPr>
        <a:solidFill>
          <a:srgbClr val="C0C0C0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1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verticalDpi="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323850</xdr:colOff>
      <xdr:row>1</xdr:row>
      <xdr:rowOff>9525</xdr:rowOff>
    </xdr:from>
    <xdr:to>
      <xdr:col>20</xdr:col>
      <xdr:colOff>581025</xdr:colOff>
      <xdr:row>30</xdr:row>
      <xdr:rowOff>57150</xdr:rowOff>
    </xdr:to>
    <xdr:graphicFrame macro="">
      <xdr:nvGraphicFramePr>
        <xdr:cNvPr id="2055" name="Chart 3">
          <a:extLst>
            <a:ext uri="{FF2B5EF4-FFF2-40B4-BE49-F238E27FC236}">
              <a16:creationId xmlns:a16="http://schemas.microsoft.com/office/drawing/2014/main" id="{00000000-0008-0000-0500-0000070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</xdr:row>
      <xdr:rowOff>161925</xdr:rowOff>
    </xdr:from>
    <xdr:to>
      <xdr:col>13</xdr:col>
      <xdr:colOff>352425</xdr:colOff>
      <xdr:row>22</xdr:row>
      <xdr:rowOff>38100</xdr:rowOff>
    </xdr:to>
    <xdr:pic>
      <xdr:nvPicPr>
        <xdr:cNvPr id="11271" name="Picture 3" descr="Special Case #1">
          <a:extLst>
            <a:ext uri="{FF2B5EF4-FFF2-40B4-BE49-F238E27FC236}">
              <a16:creationId xmlns:a16="http://schemas.microsoft.com/office/drawing/2014/main" id="{00000000-0008-0000-0800-0000072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5999" b="15999"/>
        <a:stretch>
          <a:fillRect/>
        </a:stretch>
      </xdr:blipFill>
      <xdr:spPr bwMode="auto">
        <a:xfrm>
          <a:off x="2495550" y="333375"/>
          <a:ext cx="6448425" cy="3286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9525</xdr:colOff>
      <xdr:row>1</xdr:row>
      <xdr:rowOff>161925</xdr:rowOff>
    </xdr:from>
    <xdr:to>
      <xdr:col>13</xdr:col>
      <xdr:colOff>361950</xdr:colOff>
      <xdr:row>22</xdr:row>
      <xdr:rowOff>38100</xdr:rowOff>
    </xdr:to>
    <xdr:pic>
      <xdr:nvPicPr>
        <xdr:cNvPr id="12298" name="Picture 6" descr="Special Case #2">
          <a:extLst>
            <a:ext uri="{FF2B5EF4-FFF2-40B4-BE49-F238E27FC236}">
              <a16:creationId xmlns:a16="http://schemas.microsoft.com/office/drawing/2014/main" id="{00000000-0008-0000-0900-00000A3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5999" b="15999"/>
        <a:stretch>
          <a:fillRect/>
        </a:stretch>
      </xdr:blipFill>
      <xdr:spPr bwMode="auto">
        <a:xfrm>
          <a:off x="2505075" y="333375"/>
          <a:ext cx="6448425" cy="3286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600075</xdr:colOff>
      <xdr:row>1</xdr:row>
      <xdr:rowOff>152400</xdr:rowOff>
    </xdr:from>
    <xdr:to>
      <xdr:col>13</xdr:col>
      <xdr:colOff>342900</xdr:colOff>
      <xdr:row>22</xdr:row>
      <xdr:rowOff>28575</xdr:rowOff>
    </xdr:to>
    <xdr:pic>
      <xdr:nvPicPr>
        <xdr:cNvPr id="14346" name="Picture 6" descr="Special Case #3">
          <a:extLst>
            <a:ext uri="{FF2B5EF4-FFF2-40B4-BE49-F238E27FC236}">
              <a16:creationId xmlns:a16="http://schemas.microsoft.com/office/drawing/2014/main" id="{00000000-0008-0000-0A00-00000A3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5999" b="15999"/>
        <a:stretch>
          <a:fillRect/>
        </a:stretch>
      </xdr:blipFill>
      <xdr:spPr bwMode="auto">
        <a:xfrm>
          <a:off x="2486025" y="323850"/>
          <a:ext cx="6448425" cy="3286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447675</xdr:colOff>
      <xdr:row>1</xdr:row>
      <xdr:rowOff>161925</xdr:rowOff>
    </xdr:from>
    <xdr:to>
      <xdr:col>13</xdr:col>
      <xdr:colOff>171450</xdr:colOff>
      <xdr:row>22</xdr:row>
      <xdr:rowOff>38100</xdr:rowOff>
    </xdr:to>
    <xdr:pic>
      <xdr:nvPicPr>
        <xdr:cNvPr id="15367" name="Picture 3" descr="Special Case #4">
          <a:extLst>
            <a:ext uri="{FF2B5EF4-FFF2-40B4-BE49-F238E27FC236}">
              <a16:creationId xmlns:a16="http://schemas.microsoft.com/office/drawing/2014/main" id="{00000000-0008-0000-0B00-0000073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5999" b="15999"/>
        <a:stretch>
          <a:fillRect/>
        </a:stretch>
      </xdr:blipFill>
      <xdr:spPr bwMode="auto">
        <a:xfrm>
          <a:off x="2333625" y="333375"/>
          <a:ext cx="6429375" cy="3286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457200</xdr:colOff>
      <xdr:row>1</xdr:row>
      <xdr:rowOff>142875</xdr:rowOff>
    </xdr:from>
    <xdr:to>
      <xdr:col>13</xdr:col>
      <xdr:colOff>200025</xdr:colOff>
      <xdr:row>22</xdr:row>
      <xdr:rowOff>19050</xdr:rowOff>
    </xdr:to>
    <xdr:pic>
      <xdr:nvPicPr>
        <xdr:cNvPr id="17417" name="Picture 5" descr="Special Case #5">
          <a:extLst>
            <a:ext uri="{FF2B5EF4-FFF2-40B4-BE49-F238E27FC236}">
              <a16:creationId xmlns:a16="http://schemas.microsoft.com/office/drawing/2014/main" id="{00000000-0008-0000-0C00-0000094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5999" b="15999"/>
        <a:stretch>
          <a:fillRect/>
        </a:stretch>
      </xdr:blipFill>
      <xdr:spPr bwMode="auto">
        <a:xfrm>
          <a:off x="2343150" y="314325"/>
          <a:ext cx="6448425" cy="3286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11"/>
  </sheetPr>
  <dimension ref="A1:M52"/>
  <sheetViews>
    <sheetView tabSelected="1" workbookViewId="0">
      <selection activeCell="O33" sqref="O33"/>
    </sheetView>
  </sheetViews>
  <sheetFormatPr defaultRowHeight="12.75" x14ac:dyDescent="0.2"/>
  <sheetData>
    <row r="1" spans="1:12" ht="23.25" x14ac:dyDescent="0.2">
      <c r="A1" s="73" t="s">
        <v>51</v>
      </c>
      <c r="B1" s="73"/>
      <c r="C1" s="73"/>
      <c r="D1" s="73"/>
      <c r="E1" s="73"/>
      <c r="F1" s="73"/>
      <c r="G1" s="73"/>
      <c r="H1" s="73"/>
      <c r="I1" s="73"/>
      <c r="J1" s="77"/>
      <c r="K1" s="77"/>
      <c r="L1" s="77"/>
    </row>
    <row r="2" spans="1:12" x14ac:dyDescent="0.2">
      <c r="A2" s="75"/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</row>
    <row r="3" spans="1:12" x14ac:dyDescent="0.2">
      <c r="A3" s="79" t="s">
        <v>27</v>
      </c>
      <c r="B3" t="s">
        <v>114</v>
      </c>
    </row>
    <row r="4" spans="1:12" x14ac:dyDescent="0.2">
      <c r="A4" s="79" t="s">
        <v>28</v>
      </c>
      <c r="B4" t="s">
        <v>80</v>
      </c>
    </row>
    <row r="5" spans="1:12" x14ac:dyDescent="0.2">
      <c r="A5" s="79"/>
      <c r="B5" t="s">
        <v>50</v>
      </c>
    </row>
    <row r="6" spans="1:12" x14ac:dyDescent="0.2">
      <c r="A6" s="79" t="s">
        <v>29</v>
      </c>
      <c r="B6" t="s">
        <v>81</v>
      </c>
    </row>
    <row r="7" spans="1:12" x14ac:dyDescent="0.2">
      <c r="A7" s="79"/>
      <c r="B7" t="s">
        <v>82</v>
      </c>
    </row>
    <row r="8" spans="1:12" x14ac:dyDescent="0.2">
      <c r="A8" s="79" t="s">
        <v>30</v>
      </c>
      <c r="B8" t="s">
        <v>52</v>
      </c>
    </row>
    <row r="9" spans="1:12" ht="15.75" x14ac:dyDescent="0.3">
      <c r="A9" s="79"/>
      <c r="B9" t="s">
        <v>83</v>
      </c>
    </row>
    <row r="10" spans="1:12" x14ac:dyDescent="0.2">
      <c r="A10" s="79"/>
      <c r="B10" t="s">
        <v>97</v>
      </c>
    </row>
    <row r="11" spans="1:12" ht="15.75" x14ac:dyDescent="0.3">
      <c r="A11" s="79"/>
      <c r="B11" t="s">
        <v>98</v>
      </c>
    </row>
    <row r="12" spans="1:12" x14ac:dyDescent="0.2">
      <c r="A12" s="79"/>
      <c r="B12" t="s">
        <v>100</v>
      </c>
    </row>
    <row r="13" spans="1:12" x14ac:dyDescent="0.2">
      <c r="A13" s="79"/>
      <c r="B13" t="s">
        <v>99</v>
      </c>
    </row>
    <row r="14" spans="1:12" x14ac:dyDescent="0.2">
      <c r="A14" s="79" t="s">
        <v>31</v>
      </c>
      <c r="B14" t="s">
        <v>56</v>
      </c>
    </row>
    <row r="15" spans="1:12" x14ac:dyDescent="0.2">
      <c r="A15" s="79"/>
      <c r="B15" t="s">
        <v>57</v>
      </c>
    </row>
    <row r="16" spans="1:12" x14ac:dyDescent="0.2">
      <c r="A16" s="79"/>
      <c r="B16" t="s">
        <v>59</v>
      </c>
    </row>
    <row r="17" spans="1:12" x14ac:dyDescent="0.2">
      <c r="A17" s="79"/>
      <c r="B17" t="s">
        <v>60</v>
      </c>
    </row>
    <row r="18" spans="1:12" x14ac:dyDescent="0.2">
      <c r="A18" s="79"/>
      <c r="B18" t="s">
        <v>61</v>
      </c>
    </row>
    <row r="19" spans="1:12" x14ac:dyDescent="0.2">
      <c r="A19" s="79" t="s">
        <v>32</v>
      </c>
      <c r="B19" t="s">
        <v>101</v>
      </c>
    </row>
    <row r="20" spans="1:12" s="125" customFormat="1" ht="12.75" customHeight="1" x14ac:dyDescent="0.2">
      <c r="A20" s="78"/>
      <c r="B20" t="s">
        <v>102</v>
      </c>
      <c r="C20"/>
      <c r="D20"/>
      <c r="E20"/>
      <c r="F20"/>
      <c r="G20"/>
      <c r="H20"/>
      <c r="I20"/>
      <c r="J20"/>
      <c r="K20"/>
      <c r="L20"/>
    </row>
    <row r="21" spans="1:12" ht="12.75" customHeight="1" x14ac:dyDescent="0.2">
      <c r="A21" s="78"/>
      <c r="B21" t="s">
        <v>103</v>
      </c>
    </row>
    <row r="22" spans="1:12" ht="12.75" customHeight="1" x14ac:dyDescent="0.2">
      <c r="A22" s="123" t="s">
        <v>41</v>
      </c>
      <c r="B22" s="124" t="s">
        <v>58</v>
      </c>
      <c r="C22" s="124"/>
      <c r="D22" s="124"/>
      <c r="E22" s="124"/>
      <c r="F22" s="124"/>
      <c r="G22" s="124"/>
      <c r="H22" s="124"/>
      <c r="I22" s="124"/>
      <c r="J22" s="124"/>
      <c r="K22" s="124"/>
      <c r="L22" s="124"/>
    </row>
    <row r="23" spans="1:12" ht="12.75" customHeight="1" x14ac:dyDescent="0.2">
      <c r="A23" s="78"/>
      <c r="B23" t="s">
        <v>79</v>
      </c>
    </row>
    <row r="24" spans="1:12" ht="12.75" customHeight="1" x14ac:dyDescent="0.2">
      <c r="A24" s="78"/>
    </row>
    <row r="25" spans="1:12" ht="23.25" customHeight="1" x14ac:dyDescent="0.2">
      <c r="A25" s="74" t="s">
        <v>33</v>
      </c>
      <c r="B25" s="74"/>
      <c r="C25" s="74"/>
      <c r="D25" s="74"/>
      <c r="E25" s="74"/>
      <c r="F25" s="74"/>
      <c r="G25" s="74"/>
      <c r="H25" s="74"/>
      <c r="I25" s="74"/>
      <c r="J25" s="74"/>
      <c r="K25" s="74"/>
      <c r="L25" s="74"/>
    </row>
    <row r="26" spans="1:12" ht="12.75" customHeight="1" x14ac:dyDescent="0.2">
      <c r="A26" s="76"/>
      <c r="B26" s="76"/>
      <c r="C26" s="76"/>
      <c r="D26" s="76"/>
      <c r="E26" s="76"/>
      <c r="F26" s="76"/>
      <c r="G26" s="76"/>
      <c r="H26" s="76"/>
      <c r="I26" s="76"/>
      <c r="J26" s="76"/>
      <c r="K26" s="76"/>
      <c r="L26" s="76"/>
    </row>
    <row r="27" spans="1:12" ht="12.75" customHeight="1" x14ac:dyDescent="0.2">
      <c r="A27" s="78"/>
      <c r="B27" s="178" t="s">
        <v>164</v>
      </c>
    </row>
    <row r="28" spans="1:12" ht="12.75" customHeight="1" x14ac:dyDescent="0.2">
      <c r="A28" s="78"/>
      <c r="B28" s="178" t="s">
        <v>157</v>
      </c>
    </row>
    <row r="29" spans="1:12" ht="12.75" customHeight="1" x14ac:dyDescent="0.2">
      <c r="A29" s="78"/>
      <c r="B29" s="178" t="s">
        <v>158</v>
      </c>
    </row>
    <row r="30" spans="1:12" ht="12.75" customHeight="1" x14ac:dyDescent="0.2">
      <c r="A30" s="78"/>
    </row>
    <row r="31" spans="1:12" ht="12.75" customHeight="1" x14ac:dyDescent="0.2">
      <c r="A31" s="78"/>
      <c r="B31" t="s">
        <v>35</v>
      </c>
    </row>
    <row r="32" spans="1:12" x14ac:dyDescent="0.2">
      <c r="A32" s="78"/>
      <c r="B32" s="80" t="s">
        <v>34</v>
      </c>
      <c r="C32" t="s">
        <v>37</v>
      </c>
    </row>
    <row r="33" spans="1:13" x14ac:dyDescent="0.2">
      <c r="A33" s="78"/>
      <c r="C33" t="s">
        <v>104</v>
      </c>
    </row>
    <row r="34" spans="1:13" x14ac:dyDescent="0.2">
      <c r="A34" s="78"/>
      <c r="B34" s="80" t="s">
        <v>36</v>
      </c>
      <c r="C34" t="s">
        <v>38</v>
      </c>
    </row>
    <row r="35" spans="1:13" x14ac:dyDescent="0.2">
      <c r="A35" s="78"/>
      <c r="C35" t="s">
        <v>39</v>
      </c>
    </row>
    <row r="36" spans="1:13" x14ac:dyDescent="0.2">
      <c r="A36" s="78"/>
      <c r="B36" s="80" t="s">
        <v>40</v>
      </c>
      <c r="C36" t="s">
        <v>105</v>
      </c>
    </row>
    <row r="37" spans="1:13" x14ac:dyDescent="0.2">
      <c r="A37" s="78"/>
      <c r="C37" t="s">
        <v>106</v>
      </c>
    </row>
    <row r="38" spans="1:13" ht="13.5" thickBot="1" x14ac:dyDescent="0.25">
      <c r="A38" s="78"/>
    </row>
    <row r="39" spans="1:13" x14ac:dyDescent="0.2">
      <c r="A39" s="78"/>
      <c r="B39" s="219" t="s">
        <v>117</v>
      </c>
      <c r="C39" s="220"/>
      <c r="D39" s="220"/>
      <c r="E39" s="220"/>
      <c r="F39" s="220"/>
      <c r="G39" s="220"/>
      <c r="H39" s="220"/>
      <c r="I39" s="220"/>
      <c r="J39" s="220"/>
      <c r="K39" s="220"/>
      <c r="L39" s="221"/>
    </row>
    <row r="40" spans="1:13" x14ac:dyDescent="0.2">
      <c r="A40" s="78"/>
      <c r="B40" s="283" t="s">
        <v>143</v>
      </c>
      <c r="C40" s="281"/>
      <c r="D40" s="281"/>
      <c r="E40" s="281"/>
      <c r="F40" s="281"/>
      <c r="G40" s="281"/>
      <c r="H40" s="281"/>
      <c r="I40" s="281"/>
      <c r="J40" s="281"/>
      <c r="K40" s="281"/>
      <c r="L40" s="282"/>
    </row>
    <row r="41" spans="1:13" x14ac:dyDescent="0.2">
      <c r="A41" s="78"/>
      <c r="B41" s="283" t="s">
        <v>161</v>
      </c>
      <c r="C41" s="281"/>
      <c r="D41" s="281"/>
      <c r="E41" s="281"/>
      <c r="F41" s="281"/>
      <c r="G41" s="281"/>
      <c r="H41" s="281"/>
      <c r="I41" s="281"/>
      <c r="J41" s="281"/>
      <c r="K41" s="281"/>
      <c r="L41" s="282"/>
    </row>
    <row r="42" spans="1:13" x14ac:dyDescent="0.2">
      <c r="A42" s="78"/>
      <c r="B42" s="283" t="s">
        <v>163</v>
      </c>
      <c r="C42" s="281"/>
      <c r="D42" s="281"/>
      <c r="E42" s="281"/>
      <c r="F42" s="281"/>
      <c r="G42" s="281"/>
      <c r="H42" s="281"/>
      <c r="I42" s="281"/>
      <c r="J42" s="281"/>
      <c r="K42" s="281"/>
      <c r="L42" s="282"/>
      <c r="M42" s="126"/>
    </row>
    <row r="43" spans="1:13" x14ac:dyDescent="0.2">
      <c r="A43" s="78"/>
      <c r="B43" s="283" t="s">
        <v>162</v>
      </c>
      <c r="C43" s="281"/>
      <c r="D43" s="281"/>
      <c r="E43" s="281"/>
      <c r="F43" s="281"/>
      <c r="G43" s="281"/>
      <c r="H43" s="281"/>
      <c r="I43" s="281"/>
      <c r="J43" s="281"/>
      <c r="K43" s="281"/>
      <c r="L43" s="282"/>
      <c r="M43" s="126"/>
    </row>
    <row r="44" spans="1:13" x14ac:dyDescent="0.2">
      <c r="A44" s="78"/>
      <c r="B44" s="283" t="s">
        <v>166</v>
      </c>
      <c r="C44" s="281"/>
      <c r="D44" s="281"/>
      <c r="E44" s="281"/>
      <c r="F44" s="281"/>
      <c r="G44" s="281"/>
      <c r="H44" s="281"/>
      <c r="I44" s="281"/>
      <c r="J44" s="281"/>
      <c r="K44" s="281"/>
      <c r="L44" s="282"/>
    </row>
    <row r="45" spans="1:13" ht="13.5" thickBot="1" x14ac:dyDescent="0.25">
      <c r="A45" s="78"/>
      <c r="B45" s="284" t="s">
        <v>165</v>
      </c>
      <c r="C45" s="222"/>
      <c r="D45" s="222"/>
      <c r="E45" s="222"/>
      <c r="F45" s="222"/>
      <c r="G45" s="222"/>
      <c r="H45" s="222"/>
      <c r="I45" s="222"/>
      <c r="J45" s="222"/>
      <c r="K45" s="222"/>
      <c r="L45" s="223"/>
    </row>
    <row r="46" spans="1:13" ht="13.5" thickBot="1" x14ac:dyDescent="0.25">
      <c r="A46" s="78"/>
    </row>
    <row r="47" spans="1:13" x14ac:dyDescent="0.2">
      <c r="A47" s="78"/>
      <c r="B47" s="81" t="s">
        <v>108</v>
      </c>
      <c r="C47" s="82"/>
      <c r="D47" s="82"/>
      <c r="E47" s="82"/>
      <c r="F47" s="82"/>
      <c r="G47" s="82"/>
      <c r="H47" s="82"/>
      <c r="I47" s="82"/>
      <c r="J47" s="83"/>
      <c r="K47" s="83"/>
      <c r="L47" s="84"/>
    </row>
    <row r="48" spans="1:13" x14ac:dyDescent="0.2">
      <c r="A48" s="78"/>
      <c r="B48" s="85" t="s">
        <v>109</v>
      </c>
      <c r="C48" s="86"/>
      <c r="D48" s="86"/>
      <c r="E48" s="86"/>
      <c r="F48" s="86"/>
      <c r="G48" s="86"/>
      <c r="H48" s="86"/>
      <c r="I48" s="86"/>
      <c r="J48" s="86"/>
      <c r="K48" s="86"/>
      <c r="L48" s="87"/>
    </row>
    <row r="49" spans="2:12" ht="13.5" thickBot="1" x14ac:dyDescent="0.25">
      <c r="B49" s="88" t="s">
        <v>110</v>
      </c>
      <c r="C49" s="89"/>
      <c r="D49" s="89"/>
      <c r="E49" s="89"/>
      <c r="F49" s="89"/>
      <c r="G49" s="89"/>
      <c r="H49" s="89"/>
      <c r="I49" s="89"/>
      <c r="J49" s="89"/>
      <c r="K49" s="89"/>
      <c r="L49" s="90"/>
    </row>
    <row r="50" spans="2:12" ht="13.5" thickBot="1" x14ac:dyDescent="0.25"/>
    <row r="51" spans="2:12" x14ac:dyDescent="0.2">
      <c r="B51" s="127" t="s">
        <v>107</v>
      </c>
      <c r="C51" s="128"/>
      <c r="D51" s="128"/>
      <c r="E51" s="128"/>
      <c r="F51" s="128"/>
      <c r="G51" s="128"/>
      <c r="H51" s="128"/>
      <c r="I51" s="128"/>
      <c r="J51" s="128"/>
      <c r="K51" s="128"/>
      <c r="L51" s="129"/>
    </row>
    <row r="52" spans="2:12" ht="13.5" thickBot="1" x14ac:dyDescent="0.25">
      <c r="B52" s="130" t="s">
        <v>62</v>
      </c>
      <c r="C52" s="131"/>
      <c r="D52" s="131"/>
      <c r="E52" s="131"/>
      <c r="F52" s="131"/>
      <c r="G52" s="131"/>
      <c r="H52" s="131"/>
      <c r="I52" s="131"/>
      <c r="J52" s="131"/>
      <c r="K52" s="131"/>
      <c r="L52" s="132"/>
    </row>
  </sheetData>
  <phoneticPr fontId="5" type="noConversion"/>
  <pageMargins left="0.75" right="0.75" top="1" bottom="1" header="0.5" footer="0.5"/>
  <pageSetup orientation="portrait" vertic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indexed="8"/>
  </sheetPr>
  <dimension ref="A1:F203"/>
  <sheetViews>
    <sheetView workbookViewId="0">
      <selection activeCell="G26" sqref="G26"/>
    </sheetView>
  </sheetViews>
  <sheetFormatPr defaultRowHeight="12.75" x14ac:dyDescent="0.2"/>
  <cols>
    <col min="1" max="2" width="14.140625" customWidth="1"/>
    <col min="3" max="3" width="1.5703125" customWidth="1"/>
    <col min="4" max="6" width="14.140625" customWidth="1"/>
  </cols>
  <sheetData>
    <row r="1" spans="1:6" ht="18.75" thickBot="1" x14ac:dyDescent="0.25">
      <c r="A1" s="91" t="s">
        <v>42</v>
      </c>
      <c r="B1" s="92"/>
      <c r="C1" s="96"/>
    </row>
    <row r="2" spans="1:6" ht="13.5" thickBot="1" x14ac:dyDescent="0.25">
      <c r="A2" s="93" t="s">
        <v>48</v>
      </c>
      <c r="B2" s="62" t="s">
        <v>49</v>
      </c>
      <c r="C2" s="96"/>
    </row>
    <row r="3" spans="1:6" ht="13.5" thickBot="1" x14ac:dyDescent="0.25">
      <c r="A3" s="334"/>
      <c r="B3" s="333"/>
      <c r="C3" s="96"/>
      <c r="D3" s="162" t="s">
        <v>17</v>
      </c>
      <c r="E3" s="97"/>
    </row>
    <row r="4" spans="1:6" ht="13.5" thickBot="1" x14ac:dyDescent="0.25">
      <c r="A4" s="95"/>
      <c r="B4" s="25"/>
      <c r="C4" s="96"/>
      <c r="D4" s="120" t="s">
        <v>19</v>
      </c>
      <c r="E4" s="163"/>
    </row>
    <row r="5" spans="1:6" x14ac:dyDescent="0.2">
      <c r="A5" s="95"/>
      <c r="B5" s="25"/>
      <c r="C5" s="96"/>
    </row>
    <row r="6" spans="1:6" ht="13.5" thickBot="1" x14ac:dyDescent="0.25">
      <c r="A6" s="95"/>
      <c r="B6" s="25"/>
      <c r="C6" s="96"/>
    </row>
    <row r="7" spans="1:6" ht="13.5" thickBot="1" x14ac:dyDescent="0.25">
      <c r="A7" s="95"/>
      <c r="B7" s="25"/>
      <c r="C7" s="96"/>
      <c r="D7" s="164" t="s">
        <v>111</v>
      </c>
      <c r="E7" s="103"/>
      <c r="F7" s="173"/>
    </row>
    <row r="8" spans="1:6" ht="13.5" thickBot="1" x14ac:dyDescent="0.25">
      <c r="A8" s="95"/>
      <c r="B8" s="25"/>
      <c r="C8" s="96"/>
      <c r="D8" s="165" t="s">
        <v>19</v>
      </c>
      <c r="E8" s="329" t="s">
        <v>70</v>
      </c>
      <c r="F8" s="174"/>
    </row>
    <row r="9" spans="1:6" x14ac:dyDescent="0.2">
      <c r="A9" s="95"/>
      <c r="B9" s="25"/>
      <c r="C9" s="96"/>
      <c r="D9" s="166" t="s">
        <v>67</v>
      </c>
      <c r="E9" s="169" t="s">
        <v>70</v>
      </c>
      <c r="F9" s="172">
        <v>30.42</v>
      </c>
    </row>
    <row r="10" spans="1:6" x14ac:dyDescent="0.2">
      <c r="A10" s="95"/>
      <c r="B10" s="25"/>
      <c r="C10" s="96"/>
      <c r="D10" s="168" t="s">
        <v>68</v>
      </c>
      <c r="E10" s="170" t="s">
        <v>71</v>
      </c>
      <c r="F10" s="170">
        <v>14</v>
      </c>
    </row>
    <row r="11" spans="1:6" ht="13.5" thickBot="1" x14ac:dyDescent="0.25">
      <c r="A11" s="95"/>
      <c r="B11" s="25"/>
      <c r="C11" s="96"/>
      <c r="D11" s="167" t="s">
        <v>69</v>
      </c>
      <c r="E11" s="171" t="s">
        <v>72</v>
      </c>
      <c r="F11" s="171">
        <v>7</v>
      </c>
    </row>
    <row r="12" spans="1:6" ht="13.5" thickBot="1" x14ac:dyDescent="0.25">
      <c r="A12" s="95"/>
      <c r="B12" s="25"/>
      <c r="C12" s="96"/>
      <c r="D12" s="175" t="s">
        <v>73</v>
      </c>
      <c r="E12" s="179">
        <f xml:space="preserve"> IF($E$8 = "M", 30.42, IF($E$8 = "B", 14, IF($E$8 = "W", 7, "ERROR")))</f>
        <v>30.42</v>
      </c>
      <c r="F12" s="176"/>
    </row>
    <row r="13" spans="1:6" x14ac:dyDescent="0.2">
      <c r="A13" s="95"/>
      <c r="B13" s="25"/>
      <c r="C13" s="96"/>
    </row>
    <row r="14" spans="1:6" ht="13.5" thickBot="1" x14ac:dyDescent="0.25">
      <c r="A14" s="95"/>
      <c r="B14" s="25"/>
      <c r="C14" s="96"/>
    </row>
    <row r="15" spans="1:6" ht="13.5" thickBot="1" x14ac:dyDescent="0.25">
      <c r="A15" s="95"/>
      <c r="B15" s="25"/>
      <c r="C15" s="96"/>
      <c r="D15" s="162" t="s">
        <v>142</v>
      </c>
      <c r="E15" s="97"/>
    </row>
    <row r="16" spans="1:6" ht="13.5" thickBot="1" x14ac:dyDescent="0.25">
      <c r="A16" s="95"/>
      <c r="B16" s="25"/>
      <c r="C16" s="96"/>
      <c r="D16" s="120" t="s">
        <v>19</v>
      </c>
      <c r="E16" s="285"/>
    </row>
    <row r="17" spans="1:3" x14ac:dyDescent="0.2">
      <c r="A17" s="95"/>
      <c r="B17" s="25"/>
      <c r="C17" s="96"/>
    </row>
    <row r="18" spans="1:3" x14ac:dyDescent="0.2">
      <c r="A18" s="95"/>
      <c r="B18" s="25"/>
      <c r="C18" s="96"/>
    </row>
    <row r="19" spans="1:3" x14ac:dyDescent="0.2">
      <c r="A19" s="95"/>
      <c r="B19" s="25"/>
      <c r="C19" s="96"/>
    </row>
    <row r="20" spans="1:3" x14ac:dyDescent="0.2">
      <c r="A20" s="95"/>
      <c r="B20" s="25"/>
      <c r="C20" s="96"/>
    </row>
    <row r="21" spans="1:3" x14ac:dyDescent="0.2">
      <c r="A21" s="95"/>
      <c r="B21" s="25"/>
      <c r="C21" s="96"/>
    </row>
    <row r="22" spans="1:3" x14ac:dyDescent="0.2">
      <c r="A22" s="95"/>
      <c r="B22" s="25"/>
      <c r="C22" s="96"/>
    </row>
    <row r="23" spans="1:3" x14ac:dyDescent="0.2">
      <c r="A23" s="95"/>
      <c r="B23" s="25"/>
      <c r="C23" s="96"/>
    </row>
    <row r="24" spans="1:3" x14ac:dyDescent="0.2">
      <c r="A24" s="95"/>
      <c r="B24" s="25"/>
      <c r="C24" s="96"/>
    </row>
    <row r="25" spans="1:3" x14ac:dyDescent="0.2">
      <c r="A25" s="95"/>
      <c r="B25" s="25"/>
      <c r="C25" s="96"/>
    </row>
    <row r="26" spans="1:3" x14ac:dyDescent="0.2">
      <c r="A26" s="95"/>
      <c r="B26" s="25"/>
      <c r="C26" s="96"/>
    </row>
    <row r="27" spans="1:3" x14ac:dyDescent="0.2">
      <c r="A27" s="95"/>
      <c r="B27" s="25"/>
      <c r="C27" s="96"/>
    </row>
    <row r="28" spans="1:3" x14ac:dyDescent="0.2">
      <c r="A28" s="95"/>
      <c r="B28" s="25"/>
      <c r="C28" s="96"/>
    </row>
    <row r="29" spans="1:3" x14ac:dyDescent="0.2">
      <c r="A29" s="95"/>
      <c r="B29" s="25"/>
      <c r="C29" s="96"/>
    </row>
    <row r="30" spans="1:3" x14ac:dyDescent="0.2">
      <c r="A30" s="95"/>
      <c r="B30" s="25"/>
      <c r="C30" s="96"/>
    </row>
    <row r="31" spans="1:3" x14ac:dyDescent="0.2">
      <c r="A31" s="95"/>
      <c r="B31" s="25"/>
      <c r="C31" s="96"/>
    </row>
    <row r="32" spans="1:3" x14ac:dyDescent="0.2">
      <c r="A32" s="95"/>
      <c r="B32" s="25"/>
      <c r="C32" s="96"/>
    </row>
    <row r="33" spans="1:3" x14ac:dyDescent="0.2">
      <c r="A33" s="95"/>
      <c r="B33" s="25"/>
      <c r="C33" s="96"/>
    </row>
    <row r="34" spans="1:3" x14ac:dyDescent="0.2">
      <c r="A34" s="95"/>
      <c r="B34" s="25"/>
      <c r="C34" s="96"/>
    </row>
    <row r="35" spans="1:3" x14ac:dyDescent="0.2">
      <c r="A35" s="95"/>
      <c r="B35" s="25"/>
      <c r="C35" s="96"/>
    </row>
    <row r="36" spans="1:3" x14ac:dyDescent="0.2">
      <c r="A36" s="95"/>
      <c r="B36" s="25"/>
      <c r="C36" s="96"/>
    </row>
    <row r="37" spans="1:3" x14ac:dyDescent="0.2">
      <c r="A37" s="95"/>
      <c r="B37" s="25"/>
      <c r="C37" s="96"/>
    </row>
    <row r="38" spans="1:3" x14ac:dyDescent="0.2">
      <c r="A38" s="95"/>
      <c r="B38" s="25"/>
      <c r="C38" s="96"/>
    </row>
    <row r="39" spans="1:3" x14ac:dyDescent="0.2">
      <c r="A39" s="95"/>
      <c r="B39" s="25"/>
      <c r="C39" s="96"/>
    </row>
    <row r="40" spans="1:3" x14ac:dyDescent="0.2">
      <c r="A40" s="95"/>
      <c r="B40" s="25"/>
      <c r="C40" s="96"/>
    </row>
    <row r="41" spans="1:3" x14ac:dyDescent="0.2">
      <c r="A41" s="95"/>
      <c r="B41" s="25"/>
      <c r="C41" s="96"/>
    </row>
    <row r="42" spans="1:3" x14ac:dyDescent="0.2">
      <c r="A42" s="95"/>
      <c r="B42" s="25"/>
      <c r="C42" s="96"/>
    </row>
    <row r="43" spans="1:3" x14ac:dyDescent="0.2">
      <c r="A43" s="95"/>
      <c r="B43" s="25"/>
      <c r="C43" s="96"/>
    </row>
    <row r="44" spans="1:3" x14ac:dyDescent="0.2">
      <c r="A44" s="95"/>
      <c r="B44" s="25"/>
      <c r="C44" s="96"/>
    </row>
    <row r="45" spans="1:3" x14ac:dyDescent="0.2">
      <c r="A45" s="95"/>
      <c r="B45" s="25"/>
      <c r="C45" s="96"/>
    </row>
    <row r="46" spans="1:3" x14ac:dyDescent="0.2">
      <c r="A46" s="95"/>
      <c r="B46" s="25"/>
      <c r="C46" s="96"/>
    </row>
    <row r="47" spans="1:3" x14ac:dyDescent="0.2">
      <c r="A47" s="95"/>
      <c r="B47" s="25"/>
      <c r="C47" s="96"/>
    </row>
    <row r="48" spans="1:3" x14ac:dyDescent="0.2">
      <c r="A48" s="95"/>
      <c r="B48" s="25"/>
      <c r="C48" s="96"/>
    </row>
    <row r="49" spans="1:3" x14ac:dyDescent="0.2">
      <c r="A49" s="95"/>
      <c r="B49" s="25"/>
      <c r="C49" s="96"/>
    </row>
    <row r="50" spans="1:3" x14ac:dyDescent="0.2">
      <c r="A50" s="95"/>
      <c r="B50" s="25"/>
      <c r="C50" s="96"/>
    </row>
    <row r="51" spans="1:3" x14ac:dyDescent="0.2">
      <c r="A51" s="95"/>
      <c r="B51" s="25"/>
      <c r="C51" s="96"/>
    </row>
    <row r="52" spans="1:3" x14ac:dyDescent="0.2">
      <c r="A52" s="95"/>
      <c r="B52" s="25"/>
      <c r="C52" s="96"/>
    </row>
    <row r="53" spans="1:3" x14ac:dyDescent="0.2">
      <c r="A53" s="95"/>
      <c r="B53" s="25"/>
      <c r="C53" s="96"/>
    </row>
    <row r="54" spans="1:3" x14ac:dyDescent="0.2">
      <c r="A54" s="95"/>
      <c r="B54" s="25"/>
      <c r="C54" s="96"/>
    </row>
    <row r="55" spans="1:3" x14ac:dyDescent="0.2">
      <c r="A55" s="95"/>
      <c r="B55" s="25"/>
      <c r="C55" s="96"/>
    </row>
    <row r="56" spans="1:3" x14ac:dyDescent="0.2">
      <c r="A56" s="95"/>
      <c r="B56" s="25"/>
      <c r="C56" s="96"/>
    </row>
    <row r="57" spans="1:3" x14ac:dyDescent="0.2">
      <c r="A57" s="95"/>
      <c r="B57" s="25"/>
      <c r="C57" s="96"/>
    </row>
    <row r="58" spans="1:3" x14ac:dyDescent="0.2">
      <c r="A58" s="95"/>
      <c r="B58" s="25"/>
      <c r="C58" s="96"/>
    </row>
    <row r="59" spans="1:3" x14ac:dyDescent="0.2">
      <c r="A59" s="95"/>
      <c r="B59" s="25"/>
      <c r="C59" s="96"/>
    </row>
    <row r="60" spans="1:3" x14ac:dyDescent="0.2">
      <c r="A60" s="95"/>
      <c r="B60" s="25"/>
      <c r="C60" s="96"/>
    </row>
    <row r="61" spans="1:3" x14ac:dyDescent="0.2">
      <c r="A61" s="95"/>
      <c r="B61" s="25"/>
      <c r="C61" s="96"/>
    </row>
    <row r="62" spans="1:3" x14ac:dyDescent="0.2">
      <c r="A62" s="95"/>
      <c r="B62" s="25"/>
      <c r="C62" s="96"/>
    </row>
    <row r="63" spans="1:3" x14ac:dyDescent="0.2">
      <c r="A63" s="95"/>
      <c r="B63" s="25"/>
      <c r="C63" s="96"/>
    </row>
    <row r="64" spans="1:3" x14ac:dyDescent="0.2">
      <c r="A64" s="95"/>
      <c r="B64" s="25"/>
      <c r="C64" s="96"/>
    </row>
    <row r="65" spans="1:3" x14ac:dyDescent="0.2">
      <c r="A65" s="95"/>
      <c r="B65" s="25"/>
      <c r="C65" s="96"/>
    </row>
    <row r="66" spans="1:3" x14ac:dyDescent="0.2">
      <c r="A66" s="95"/>
      <c r="B66" s="25"/>
      <c r="C66" s="96"/>
    </row>
    <row r="67" spans="1:3" x14ac:dyDescent="0.2">
      <c r="A67" s="95"/>
      <c r="B67" s="25"/>
      <c r="C67" s="96"/>
    </row>
    <row r="68" spans="1:3" x14ac:dyDescent="0.2">
      <c r="A68" s="95"/>
      <c r="B68" s="25"/>
      <c r="C68" s="96"/>
    </row>
    <row r="69" spans="1:3" x14ac:dyDescent="0.2">
      <c r="A69" s="95"/>
      <c r="B69" s="25"/>
      <c r="C69" s="96"/>
    </row>
    <row r="70" spans="1:3" x14ac:dyDescent="0.2">
      <c r="A70" s="95"/>
      <c r="B70" s="25"/>
      <c r="C70" s="96"/>
    </row>
    <row r="71" spans="1:3" x14ac:dyDescent="0.2">
      <c r="A71" s="95"/>
      <c r="B71" s="25"/>
      <c r="C71" s="96"/>
    </row>
    <row r="72" spans="1:3" x14ac:dyDescent="0.2">
      <c r="A72" s="95"/>
      <c r="B72" s="25"/>
      <c r="C72" s="96"/>
    </row>
    <row r="73" spans="1:3" x14ac:dyDescent="0.2">
      <c r="A73" s="95"/>
      <c r="B73" s="25"/>
      <c r="C73" s="96"/>
    </row>
    <row r="74" spans="1:3" x14ac:dyDescent="0.2">
      <c r="A74" s="95"/>
      <c r="B74" s="25"/>
      <c r="C74" s="96"/>
    </row>
    <row r="75" spans="1:3" x14ac:dyDescent="0.2">
      <c r="A75" s="95"/>
      <c r="B75" s="25"/>
      <c r="C75" s="96"/>
    </row>
    <row r="76" spans="1:3" x14ac:dyDescent="0.2">
      <c r="A76" s="95"/>
      <c r="B76" s="25"/>
      <c r="C76" s="96"/>
    </row>
    <row r="77" spans="1:3" x14ac:dyDescent="0.2">
      <c r="A77" s="95"/>
      <c r="B77" s="25"/>
      <c r="C77" s="96"/>
    </row>
    <row r="78" spans="1:3" x14ac:dyDescent="0.2">
      <c r="A78" s="95"/>
      <c r="B78" s="25"/>
      <c r="C78" s="96"/>
    </row>
    <row r="79" spans="1:3" x14ac:dyDescent="0.2">
      <c r="A79" s="95"/>
      <c r="B79" s="25"/>
      <c r="C79" s="96"/>
    </row>
    <row r="80" spans="1:3" x14ac:dyDescent="0.2">
      <c r="A80" s="95"/>
      <c r="B80" s="25"/>
      <c r="C80" s="96"/>
    </row>
    <row r="81" spans="1:3" x14ac:dyDescent="0.2">
      <c r="A81" s="95"/>
      <c r="B81" s="25"/>
      <c r="C81" s="96"/>
    </row>
    <row r="82" spans="1:3" x14ac:dyDescent="0.2">
      <c r="A82" s="95"/>
      <c r="B82" s="25"/>
      <c r="C82" s="96"/>
    </row>
    <row r="83" spans="1:3" x14ac:dyDescent="0.2">
      <c r="A83" s="95"/>
      <c r="B83" s="25"/>
      <c r="C83" s="96"/>
    </row>
    <row r="84" spans="1:3" x14ac:dyDescent="0.2">
      <c r="A84" s="95"/>
      <c r="B84" s="25"/>
      <c r="C84" s="96"/>
    </row>
    <row r="85" spans="1:3" x14ac:dyDescent="0.2">
      <c r="A85" s="95"/>
      <c r="B85" s="25"/>
      <c r="C85" s="96"/>
    </row>
    <row r="86" spans="1:3" x14ac:dyDescent="0.2">
      <c r="A86" s="95"/>
      <c r="B86" s="25"/>
      <c r="C86" s="96"/>
    </row>
    <row r="87" spans="1:3" x14ac:dyDescent="0.2">
      <c r="A87" s="95"/>
      <c r="B87" s="25"/>
      <c r="C87" s="96"/>
    </row>
    <row r="88" spans="1:3" x14ac:dyDescent="0.2">
      <c r="A88" s="95"/>
      <c r="B88" s="25"/>
      <c r="C88" s="96"/>
    </row>
    <row r="89" spans="1:3" x14ac:dyDescent="0.2">
      <c r="A89" s="95"/>
      <c r="B89" s="25"/>
      <c r="C89" s="96"/>
    </row>
    <row r="90" spans="1:3" x14ac:dyDescent="0.2">
      <c r="A90" s="95"/>
      <c r="B90" s="25"/>
      <c r="C90" s="96"/>
    </row>
    <row r="91" spans="1:3" x14ac:dyDescent="0.2">
      <c r="A91" s="95"/>
      <c r="B91" s="25"/>
      <c r="C91" s="96"/>
    </row>
    <row r="92" spans="1:3" x14ac:dyDescent="0.2">
      <c r="A92" s="95"/>
      <c r="B92" s="25"/>
      <c r="C92" s="96"/>
    </row>
    <row r="93" spans="1:3" x14ac:dyDescent="0.2">
      <c r="A93" s="95"/>
      <c r="B93" s="25"/>
      <c r="C93" s="96"/>
    </row>
    <row r="94" spans="1:3" x14ac:dyDescent="0.2">
      <c r="A94" s="95"/>
      <c r="B94" s="25"/>
      <c r="C94" s="96"/>
    </row>
    <row r="95" spans="1:3" x14ac:dyDescent="0.2">
      <c r="A95" s="95"/>
      <c r="B95" s="25"/>
      <c r="C95" s="96"/>
    </row>
    <row r="96" spans="1:3" x14ac:dyDescent="0.2">
      <c r="A96" s="95"/>
      <c r="B96" s="25"/>
      <c r="C96" s="96"/>
    </row>
    <row r="97" spans="1:3" x14ac:dyDescent="0.2">
      <c r="A97" s="95"/>
      <c r="B97" s="25"/>
      <c r="C97" s="96"/>
    </row>
    <row r="98" spans="1:3" x14ac:dyDescent="0.2">
      <c r="A98" s="95"/>
      <c r="B98" s="25"/>
      <c r="C98" s="96"/>
    </row>
    <row r="99" spans="1:3" x14ac:dyDescent="0.2">
      <c r="A99" s="95"/>
      <c r="B99" s="25"/>
      <c r="C99" s="96"/>
    </row>
    <row r="100" spans="1:3" x14ac:dyDescent="0.2">
      <c r="A100" s="95"/>
      <c r="B100" s="25"/>
      <c r="C100" s="96"/>
    </row>
    <row r="101" spans="1:3" x14ac:dyDescent="0.2">
      <c r="A101" s="95"/>
      <c r="B101" s="25"/>
      <c r="C101" s="96"/>
    </row>
    <row r="102" spans="1:3" x14ac:dyDescent="0.2">
      <c r="A102" s="95"/>
      <c r="B102" s="25"/>
      <c r="C102" s="96"/>
    </row>
    <row r="103" spans="1:3" x14ac:dyDescent="0.2">
      <c r="A103" s="95"/>
      <c r="B103" s="25"/>
      <c r="C103" s="96"/>
    </row>
    <row r="104" spans="1:3" x14ac:dyDescent="0.2">
      <c r="A104" s="95"/>
      <c r="B104" s="25"/>
      <c r="C104" s="96"/>
    </row>
    <row r="105" spans="1:3" x14ac:dyDescent="0.2">
      <c r="A105" s="95"/>
      <c r="B105" s="25"/>
      <c r="C105" s="96"/>
    </row>
    <row r="106" spans="1:3" x14ac:dyDescent="0.2">
      <c r="A106" s="95"/>
      <c r="B106" s="25"/>
      <c r="C106" s="96"/>
    </row>
    <row r="107" spans="1:3" x14ac:dyDescent="0.2">
      <c r="A107" s="95"/>
      <c r="B107" s="25"/>
      <c r="C107" s="96"/>
    </row>
    <row r="108" spans="1:3" x14ac:dyDescent="0.2">
      <c r="A108" s="95"/>
      <c r="B108" s="25"/>
      <c r="C108" s="96"/>
    </row>
    <row r="109" spans="1:3" x14ac:dyDescent="0.2">
      <c r="A109" s="95"/>
      <c r="B109" s="25"/>
      <c r="C109" s="96"/>
    </row>
    <row r="110" spans="1:3" x14ac:dyDescent="0.2">
      <c r="A110" s="95"/>
      <c r="B110" s="25"/>
      <c r="C110" s="96"/>
    </row>
    <row r="111" spans="1:3" x14ac:dyDescent="0.2">
      <c r="A111" s="95"/>
      <c r="B111" s="25"/>
      <c r="C111" s="96"/>
    </row>
    <row r="112" spans="1:3" x14ac:dyDescent="0.2">
      <c r="A112" s="95"/>
      <c r="B112" s="25"/>
      <c r="C112" s="96"/>
    </row>
    <row r="113" spans="1:3" x14ac:dyDescent="0.2">
      <c r="A113" s="95"/>
      <c r="B113" s="25"/>
      <c r="C113" s="96"/>
    </row>
    <row r="114" spans="1:3" x14ac:dyDescent="0.2">
      <c r="A114" s="95"/>
      <c r="B114" s="25"/>
      <c r="C114" s="96"/>
    </row>
    <row r="115" spans="1:3" x14ac:dyDescent="0.2">
      <c r="A115" s="95"/>
      <c r="B115" s="25"/>
      <c r="C115" s="96"/>
    </row>
    <row r="116" spans="1:3" x14ac:dyDescent="0.2">
      <c r="A116" s="95"/>
      <c r="B116" s="25"/>
      <c r="C116" s="96"/>
    </row>
    <row r="117" spans="1:3" x14ac:dyDescent="0.2">
      <c r="A117" s="95"/>
      <c r="B117" s="25"/>
      <c r="C117" s="96"/>
    </row>
    <row r="118" spans="1:3" x14ac:dyDescent="0.2">
      <c r="A118" s="95"/>
      <c r="B118" s="25"/>
      <c r="C118" s="96"/>
    </row>
    <row r="119" spans="1:3" x14ac:dyDescent="0.2">
      <c r="A119" s="95"/>
      <c r="B119" s="25"/>
      <c r="C119" s="96"/>
    </row>
    <row r="120" spans="1:3" x14ac:dyDescent="0.2">
      <c r="A120" s="95"/>
      <c r="B120" s="25"/>
      <c r="C120" s="96"/>
    </row>
    <row r="121" spans="1:3" x14ac:dyDescent="0.2">
      <c r="A121" s="95"/>
      <c r="B121" s="25"/>
      <c r="C121" s="96"/>
    </row>
    <row r="122" spans="1:3" x14ac:dyDescent="0.2">
      <c r="A122" s="95"/>
      <c r="B122" s="25"/>
      <c r="C122" s="96"/>
    </row>
    <row r="123" spans="1:3" x14ac:dyDescent="0.2">
      <c r="A123" s="95"/>
      <c r="B123" s="25"/>
      <c r="C123" s="96"/>
    </row>
    <row r="124" spans="1:3" x14ac:dyDescent="0.2">
      <c r="A124" s="95"/>
      <c r="B124" s="25"/>
      <c r="C124" s="96"/>
    </row>
    <row r="125" spans="1:3" x14ac:dyDescent="0.2">
      <c r="A125" s="95"/>
      <c r="B125" s="25"/>
      <c r="C125" s="96"/>
    </row>
    <row r="126" spans="1:3" x14ac:dyDescent="0.2">
      <c r="A126" s="95"/>
      <c r="B126" s="25"/>
      <c r="C126" s="96"/>
    </row>
    <row r="127" spans="1:3" x14ac:dyDescent="0.2">
      <c r="A127" s="95"/>
      <c r="B127" s="25"/>
      <c r="C127" s="96"/>
    </row>
    <row r="128" spans="1:3" x14ac:dyDescent="0.2">
      <c r="A128" s="95"/>
      <c r="B128" s="25"/>
      <c r="C128" s="96"/>
    </row>
    <row r="129" spans="1:3" x14ac:dyDescent="0.2">
      <c r="A129" s="95"/>
      <c r="B129" s="25"/>
      <c r="C129" s="96"/>
    </row>
    <row r="130" spans="1:3" x14ac:dyDescent="0.2">
      <c r="A130" s="95"/>
      <c r="B130" s="25"/>
      <c r="C130" s="96"/>
    </row>
    <row r="131" spans="1:3" x14ac:dyDescent="0.2">
      <c r="A131" s="95"/>
      <c r="B131" s="25"/>
      <c r="C131" s="96"/>
    </row>
    <row r="132" spans="1:3" x14ac:dyDescent="0.2">
      <c r="A132" s="95"/>
      <c r="B132" s="25"/>
      <c r="C132" s="96"/>
    </row>
    <row r="133" spans="1:3" x14ac:dyDescent="0.2">
      <c r="A133" s="95"/>
      <c r="B133" s="25"/>
      <c r="C133" s="96"/>
    </row>
    <row r="134" spans="1:3" x14ac:dyDescent="0.2">
      <c r="A134" s="95"/>
      <c r="B134" s="25"/>
      <c r="C134" s="96"/>
    </row>
    <row r="135" spans="1:3" x14ac:dyDescent="0.2">
      <c r="A135" s="95"/>
      <c r="B135" s="25"/>
      <c r="C135" s="96"/>
    </row>
    <row r="136" spans="1:3" x14ac:dyDescent="0.2">
      <c r="A136" s="95"/>
      <c r="B136" s="25"/>
      <c r="C136" s="96"/>
    </row>
    <row r="137" spans="1:3" x14ac:dyDescent="0.2">
      <c r="A137" s="95"/>
      <c r="B137" s="25"/>
      <c r="C137" s="96"/>
    </row>
    <row r="138" spans="1:3" x14ac:dyDescent="0.2">
      <c r="A138" s="95"/>
      <c r="B138" s="25"/>
      <c r="C138" s="96"/>
    </row>
    <row r="139" spans="1:3" x14ac:dyDescent="0.2">
      <c r="A139" s="95"/>
      <c r="B139" s="25"/>
      <c r="C139" s="96"/>
    </row>
    <row r="140" spans="1:3" x14ac:dyDescent="0.2">
      <c r="A140" s="95"/>
      <c r="B140" s="25"/>
      <c r="C140" s="96"/>
    </row>
    <row r="141" spans="1:3" x14ac:dyDescent="0.2">
      <c r="A141" s="95"/>
      <c r="B141" s="25"/>
      <c r="C141" s="96"/>
    </row>
    <row r="142" spans="1:3" x14ac:dyDescent="0.2">
      <c r="A142" s="95"/>
      <c r="B142" s="25"/>
      <c r="C142" s="96"/>
    </row>
    <row r="143" spans="1:3" x14ac:dyDescent="0.2">
      <c r="A143" s="95"/>
      <c r="B143" s="25"/>
      <c r="C143" s="96"/>
    </row>
    <row r="144" spans="1:3" x14ac:dyDescent="0.2">
      <c r="A144" s="95"/>
      <c r="B144" s="25"/>
      <c r="C144" s="96"/>
    </row>
    <row r="145" spans="1:3" x14ac:dyDescent="0.2">
      <c r="A145" s="95"/>
      <c r="B145" s="25"/>
      <c r="C145" s="96"/>
    </row>
    <row r="146" spans="1:3" x14ac:dyDescent="0.2">
      <c r="A146" s="95"/>
      <c r="B146" s="25"/>
      <c r="C146" s="96"/>
    </row>
    <row r="147" spans="1:3" x14ac:dyDescent="0.2">
      <c r="A147" s="95"/>
      <c r="B147" s="25"/>
      <c r="C147" s="96"/>
    </row>
    <row r="148" spans="1:3" x14ac:dyDescent="0.2">
      <c r="A148" s="95"/>
      <c r="B148" s="25"/>
      <c r="C148" s="96"/>
    </row>
    <row r="149" spans="1:3" x14ac:dyDescent="0.2">
      <c r="A149" s="95"/>
      <c r="B149" s="25"/>
      <c r="C149" s="96"/>
    </row>
    <row r="150" spans="1:3" x14ac:dyDescent="0.2">
      <c r="A150" s="95"/>
      <c r="B150" s="25"/>
      <c r="C150" s="96"/>
    </row>
    <row r="151" spans="1:3" x14ac:dyDescent="0.2">
      <c r="A151" s="95"/>
      <c r="B151" s="25"/>
      <c r="C151" s="96"/>
    </row>
    <row r="152" spans="1:3" x14ac:dyDescent="0.2">
      <c r="A152" s="95"/>
      <c r="B152" s="25"/>
      <c r="C152" s="96"/>
    </row>
    <row r="153" spans="1:3" x14ac:dyDescent="0.2">
      <c r="A153" s="95"/>
      <c r="B153" s="25"/>
      <c r="C153" s="96"/>
    </row>
    <row r="154" spans="1:3" x14ac:dyDescent="0.2">
      <c r="A154" s="95"/>
      <c r="B154" s="25"/>
      <c r="C154" s="96"/>
    </row>
    <row r="155" spans="1:3" x14ac:dyDescent="0.2">
      <c r="A155" s="95"/>
      <c r="B155" s="25"/>
      <c r="C155" s="96"/>
    </row>
    <row r="156" spans="1:3" x14ac:dyDescent="0.2">
      <c r="A156" s="95"/>
      <c r="B156" s="25"/>
      <c r="C156" s="96"/>
    </row>
    <row r="157" spans="1:3" x14ac:dyDescent="0.2">
      <c r="A157" s="95"/>
      <c r="B157" s="25"/>
      <c r="C157" s="96"/>
    </row>
    <row r="158" spans="1:3" x14ac:dyDescent="0.2">
      <c r="A158" s="95"/>
      <c r="B158" s="25"/>
      <c r="C158" s="96"/>
    </row>
    <row r="159" spans="1:3" x14ac:dyDescent="0.2">
      <c r="A159" s="95"/>
      <c r="B159" s="25"/>
      <c r="C159" s="96"/>
    </row>
    <row r="160" spans="1:3" x14ac:dyDescent="0.2">
      <c r="A160" s="95"/>
      <c r="B160" s="25"/>
      <c r="C160" s="96"/>
    </row>
    <row r="161" spans="1:3" x14ac:dyDescent="0.2">
      <c r="A161" s="95"/>
      <c r="B161" s="25"/>
      <c r="C161" s="96"/>
    </row>
    <row r="162" spans="1:3" x14ac:dyDescent="0.2">
      <c r="A162" s="95"/>
      <c r="B162" s="25"/>
      <c r="C162" s="96"/>
    </row>
    <row r="163" spans="1:3" x14ac:dyDescent="0.2">
      <c r="A163" s="95"/>
      <c r="B163" s="25"/>
      <c r="C163" s="96"/>
    </row>
    <row r="164" spans="1:3" x14ac:dyDescent="0.2">
      <c r="A164" s="95"/>
      <c r="B164" s="25"/>
      <c r="C164" s="96"/>
    </row>
    <row r="165" spans="1:3" x14ac:dyDescent="0.2">
      <c r="A165" s="95"/>
      <c r="B165" s="25"/>
      <c r="C165" s="96"/>
    </row>
    <row r="166" spans="1:3" x14ac:dyDescent="0.2">
      <c r="A166" s="95"/>
      <c r="B166" s="25"/>
      <c r="C166" s="96"/>
    </row>
    <row r="167" spans="1:3" x14ac:dyDescent="0.2">
      <c r="A167" s="95"/>
      <c r="B167" s="25"/>
      <c r="C167" s="96"/>
    </row>
    <row r="168" spans="1:3" x14ac:dyDescent="0.2">
      <c r="A168" s="95"/>
      <c r="B168" s="25"/>
      <c r="C168" s="96"/>
    </row>
    <row r="169" spans="1:3" x14ac:dyDescent="0.2">
      <c r="A169" s="95"/>
      <c r="B169" s="25"/>
      <c r="C169" s="96"/>
    </row>
    <row r="170" spans="1:3" x14ac:dyDescent="0.2">
      <c r="A170" s="95"/>
      <c r="B170" s="25"/>
      <c r="C170" s="96"/>
    </row>
    <row r="171" spans="1:3" x14ac:dyDescent="0.2">
      <c r="A171" s="95"/>
      <c r="B171" s="25"/>
      <c r="C171" s="96"/>
    </row>
    <row r="172" spans="1:3" x14ac:dyDescent="0.2">
      <c r="A172" s="95"/>
      <c r="B172" s="25"/>
      <c r="C172" s="96"/>
    </row>
    <row r="173" spans="1:3" x14ac:dyDescent="0.2">
      <c r="A173" s="95"/>
      <c r="B173" s="25"/>
      <c r="C173" s="96"/>
    </row>
    <row r="174" spans="1:3" x14ac:dyDescent="0.2">
      <c r="A174" s="95"/>
      <c r="B174" s="25"/>
      <c r="C174" s="96"/>
    </row>
    <row r="175" spans="1:3" x14ac:dyDescent="0.2">
      <c r="A175" s="95"/>
      <c r="B175" s="25"/>
      <c r="C175" s="96"/>
    </row>
    <row r="176" spans="1:3" x14ac:dyDescent="0.2">
      <c r="A176" s="95"/>
      <c r="B176" s="25"/>
      <c r="C176" s="96"/>
    </row>
    <row r="177" spans="1:3" x14ac:dyDescent="0.2">
      <c r="A177" s="95"/>
      <c r="B177" s="25"/>
      <c r="C177" s="96"/>
    </row>
    <row r="178" spans="1:3" x14ac:dyDescent="0.2">
      <c r="A178" s="95"/>
      <c r="B178" s="25"/>
      <c r="C178" s="96"/>
    </row>
    <row r="179" spans="1:3" x14ac:dyDescent="0.2">
      <c r="A179" s="95"/>
      <c r="B179" s="25"/>
      <c r="C179" s="96"/>
    </row>
    <row r="180" spans="1:3" x14ac:dyDescent="0.2">
      <c r="A180" s="95"/>
      <c r="B180" s="25"/>
      <c r="C180" s="96"/>
    </row>
    <row r="181" spans="1:3" x14ac:dyDescent="0.2">
      <c r="A181" s="95"/>
      <c r="B181" s="25"/>
      <c r="C181" s="96"/>
    </row>
    <row r="182" spans="1:3" x14ac:dyDescent="0.2">
      <c r="A182" s="95"/>
      <c r="B182" s="25"/>
      <c r="C182" s="96"/>
    </row>
    <row r="183" spans="1:3" x14ac:dyDescent="0.2">
      <c r="A183" s="95"/>
      <c r="B183" s="25"/>
      <c r="C183" s="96"/>
    </row>
    <row r="184" spans="1:3" x14ac:dyDescent="0.2">
      <c r="A184" s="95"/>
      <c r="B184" s="25"/>
      <c r="C184" s="96"/>
    </row>
    <row r="185" spans="1:3" x14ac:dyDescent="0.2">
      <c r="A185" s="95"/>
      <c r="B185" s="25"/>
      <c r="C185" s="96"/>
    </row>
    <row r="186" spans="1:3" x14ac:dyDescent="0.2">
      <c r="A186" s="95"/>
      <c r="B186" s="25"/>
      <c r="C186" s="96"/>
    </row>
    <row r="187" spans="1:3" x14ac:dyDescent="0.2">
      <c r="A187" s="95"/>
      <c r="B187" s="25"/>
      <c r="C187" s="96"/>
    </row>
    <row r="188" spans="1:3" x14ac:dyDescent="0.2">
      <c r="A188" s="95"/>
      <c r="B188" s="25"/>
      <c r="C188" s="96"/>
    </row>
    <row r="189" spans="1:3" x14ac:dyDescent="0.2">
      <c r="A189" s="95"/>
      <c r="B189" s="25"/>
      <c r="C189" s="96"/>
    </row>
    <row r="190" spans="1:3" x14ac:dyDescent="0.2">
      <c r="A190" s="95"/>
      <c r="B190" s="25"/>
      <c r="C190" s="96"/>
    </row>
    <row r="191" spans="1:3" x14ac:dyDescent="0.2">
      <c r="A191" s="95"/>
      <c r="B191" s="25"/>
      <c r="C191" s="96"/>
    </row>
    <row r="192" spans="1:3" x14ac:dyDescent="0.2">
      <c r="A192" s="95"/>
      <c r="B192" s="25"/>
      <c r="C192" s="96"/>
    </row>
    <row r="193" spans="1:3" x14ac:dyDescent="0.2">
      <c r="A193" s="95"/>
      <c r="B193" s="25"/>
      <c r="C193" s="96"/>
    </row>
    <row r="194" spans="1:3" x14ac:dyDescent="0.2">
      <c r="A194" s="95"/>
      <c r="B194" s="25"/>
      <c r="C194" s="96"/>
    </row>
    <row r="195" spans="1:3" x14ac:dyDescent="0.2">
      <c r="A195" s="95"/>
      <c r="B195" s="25"/>
      <c r="C195" s="96"/>
    </row>
    <row r="196" spans="1:3" x14ac:dyDescent="0.2">
      <c r="A196" s="95"/>
      <c r="B196" s="25"/>
      <c r="C196" s="96"/>
    </row>
    <row r="197" spans="1:3" x14ac:dyDescent="0.2">
      <c r="A197" s="95"/>
      <c r="B197" s="25"/>
      <c r="C197" s="96"/>
    </row>
    <row r="198" spans="1:3" x14ac:dyDescent="0.2">
      <c r="A198" s="95"/>
      <c r="B198" s="25"/>
      <c r="C198" s="96"/>
    </row>
    <row r="199" spans="1:3" x14ac:dyDescent="0.2">
      <c r="A199" s="95"/>
      <c r="B199" s="25"/>
      <c r="C199" s="96"/>
    </row>
    <row r="200" spans="1:3" x14ac:dyDescent="0.2">
      <c r="A200" s="95"/>
      <c r="B200" s="25"/>
      <c r="C200" s="96"/>
    </row>
    <row r="201" spans="1:3" x14ac:dyDescent="0.2">
      <c r="A201" s="95"/>
      <c r="B201" s="25"/>
      <c r="C201" s="96"/>
    </row>
    <row r="202" spans="1:3" x14ac:dyDescent="0.2">
      <c r="A202" s="95"/>
      <c r="B202" s="25"/>
      <c r="C202" s="96"/>
    </row>
    <row r="203" spans="1:3" x14ac:dyDescent="0.2">
      <c r="A203" s="95"/>
      <c r="B203" s="25"/>
      <c r="C203" s="96"/>
    </row>
  </sheetData>
  <phoneticPr fontId="5" type="noConversion"/>
  <conditionalFormatting sqref="E12">
    <cfRule type="cellIs" dxfId="8" priority="1" stopIfTrue="1" operator="equal">
      <formula>"ERROR"</formula>
    </cfRule>
  </conditionalFormatting>
  <pageMargins left="0.75" right="0.75" top="1" bottom="1" header="0.5" footer="0.5"/>
  <pageSetup orientation="portrait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indexed="40"/>
  </sheetPr>
  <dimension ref="A1:K203"/>
  <sheetViews>
    <sheetView workbookViewId="0">
      <selection activeCell="Q30" sqref="Q30"/>
    </sheetView>
  </sheetViews>
  <sheetFormatPr defaultRowHeight="12.75" x14ac:dyDescent="0.2"/>
  <cols>
    <col min="1" max="2" width="14.140625" customWidth="1"/>
    <col min="3" max="3" width="1.5703125" customWidth="1"/>
    <col min="4" max="5" width="14.140625" customWidth="1"/>
    <col min="6" max="6" width="1.5703125" customWidth="1"/>
    <col min="7" max="8" width="14.140625" customWidth="1"/>
  </cols>
  <sheetData>
    <row r="1" spans="1:11" ht="21.75" thickBot="1" x14ac:dyDescent="0.25">
      <c r="A1" s="91" t="s">
        <v>42</v>
      </c>
      <c r="B1" s="92"/>
      <c r="C1" s="96"/>
      <c r="D1" s="91" t="s">
        <v>43</v>
      </c>
      <c r="E1" s="92"/>
      <c r="F1" s="96"/>
      <c r="G1" s="91" t="s">
        <v>84</v>
      </c>
      <c r="H1" s="92"/>
      <c r="I1" s="91" t="s">
        <v>44</v>
      </c>
      <c r="J1" s="103"/>
      <c r="K1" s="97"/>
    </row>
    <row r="2" spans="1:11" ht="15" thickBot="1" x14ac:dyDescent="0.25">
      <c r="A2" s="93" t="s">
        <v>48</v>
      </c>
      <c r="B2" s="62" t="s">
        <v>49</v>
      </c>
      <c r="C2" s="96"/>
      <c r="D2" s="93" t="s">
        <v>9</v>
      </c>
      <c r="E2" s="62" t="s">
        <v>10</v>
      </c>
      <c r="F2" s="96"/>
      <c r="G2" s="93" t="s">
        <v>85</v>
      </c>
      <c r="H2" s="62" t="s">
        <v>86</v>
      </c>
      <c r="I2" s="99" t="s">
        <v>46</v>
      </c>
      <c r="J2" s="98" t="s">
        <v>45</v>
      </c>
      <c r="K2" s="98" t="s">
        <v>47</v>
      </c>
    </row>
    <row r="3" spans="1:11" ht="13.5" thickBot="1" x14ac:dyDescent="0.25">
      <c r="A3" s="94">
        <v>0</v>
      </c>
      <c r="B3" s="7">
        <v>0</v>
      </c>
      <c r="C3" s="96"/>
      <c r="D3" s="94">
        <v>0</v>
      </c>
      <c r="E3" s="7">
        <v>0</v>
      </c>
      <c r="F3" s="96"/>
      <c r="G3" s="94">
        <v>0</v>
      </c>
      <c r="H3" s="7">
        <v>0</v>
      </c>
      <c r="I3" s="100"/>
      <c r="J3" s="101"/>
      <c r="K3" s="104"/>
    </row>
    <row r="4" spans="1:11" x14ac:dyDescent="0.2">
      <c r="A4" s="95" t="str">
        <f>IF(ISBLANK('Data Entry'!A4), "", 'Data Entry'!A4)</f>
        <v/>
      </c>
      <c r="B4" s="25" t="str">
        <f>IF(ISBLANK('Data Entry'!B4), "", 'Data Entry'!B4)</f>
        <v/>
      </c>
      <c r="C4" s="96"/>
      <c r="D4" s="95" t="str">
        <f>IF(ISNUMBER(A4), A4, IF(A4 = "XX", D3, ""))</f>
        <v/>
      </c>
      <c r="E4" s="95" t="str">
        <f>IF(ISNUMBER(B4), B4, IF(B4 = "XX", E3, ""))</f>
        <v/>
      </c>
      <c r="F4" s="96"/>
      <c r="G4" s="95" t="str">
        <f ca="1">IF(ISBLANK($A4), "", IF(OR($G3 = MAX($A$4:$A$203), $G3 = ""),"", OFFSET($A$3,MATCH($K4-1,I$4:I$203),0)))</f>
        <v/>
      </c>
      <c r="H4" s="95" t="str">
        <f ca="1">IF(ISBLANK($B4), "", IF(OR($H3 = MAX($B$4:$B$203), $H3 = ""),"", OFFSET($B$3,MATCH($K4-1,J$4:J$203),0)))</f>
        <v/>
      </c>
      <c r="I4" s="102" t="str">
        <f>IF(ISNUMBER(A4), COUNT($A$4:$A$203) - COUNT($A4:$A$203), "")</f>
        <v/>
      </c>
      <c r="J4" s="102" t="str">
        <f>IF(ISNUMBER(B4), COUNT($B$4:$B$203) - COUNT($B4:$B$203), "")</f>
        <v/>
      </c>
      <c r="K4" s="26">
        <f>1</f>
        <v>1</v>
      </c>
    </row>
    <row r="5" spans="1:11" x14ac:dyDescent="0.2">
      <c r="A5" s="95" t="str">
        <f>IF(ISBLANK('Data Entry'!A5), "", 'Data Entry'!A5)</f>
        <v/>
      </c>
      <c r="B5" s="25" t="str">
        <f>IF(ISBLANK('Data Entry'!B5), "", 'Data Entry'!B5)</f>
        <v/>
      </c>
      <c r="C5" s="96"/>
      <c r="D5" s="95" t="str">
        <f t="shared" ref="D5:D53" si="0">IF(ISNUMBER(A5), A5, IF(A5 = "XX", D4, ""))</f>
        <v/>
      </c>
      <c r="E5" s="95" t="str">
        <f t="shared" ref="E5:E53" si="1">IF(ISNUMBER(B5), B5, IF(B5 = "XX", E4, ""))</f>
        <v/>
      </c>
      <c r="F5" s="96"/>
      <c r="G5" s="95" t="str">
        <f ca="1">IF(ISBLANK($A5), "", IF(OR($G4 = MAX($A$4:$A$203), $G4 = ""),"", OFFSET($A$3,MATCH($K5-1,I$4:I$203),0)))</f>
        <v/>
      </c>
      <c r="H5" s="95" t="str">
        <f ca="1">IF(ISBLANK($B5), "", IF(OR($H4 = MAX($B$4:$B$203), $H4 = ""),"", OFFSET($B$3,MATCH($K5-1,J$4:J$203),0)))</f>
        <v/>
      </c>
      <c r="I5" s="25" t="str">
        <f>IF(ISNUMBER(A5), COUNT($A$4:$A$203) - COUNT($A5:$A$203), "")</f>
        <v/>
      </c>
      <c r="J5" s="25" t="str">
        <f>IF(ISNUMBER(B5), COUNT($B$4:$B$203) - COUNT($B5:$B$203), "")</f>
        <v/>
      </c>
      <c r="K5" s="27">
        <f xml:space="preserve"> K4 + 1</f>
        <v>2</v>
      </c>
    </row>
    <row r="6" spans="1:11" x14ac:dyDescent="0.2">
      <c r="A6" s="95" t="str">
        <f>IF(ISBLANK('Data Entry'!A6), "", 'Data Entry'!A6)</f>
        <v/>
      </c>
      <c r="B6" s="25" t="str">
        <f>IF(ISBLANK('Data Entry'!B6), "", 'Data Entry'!B6)</f>
        <v/>
      </c>
      <c r="C6" s="96"/>
      <c r="D6" s="95" t="str">
        <f t="shared" si="0"/>
        <v/>
      </c>
      <c r="E6" s="95" t="str">
        <f t="shared" si="1"/>
        <v/>
      </c>
      <c r="F6" s="96"/>
      <c r="G6" s="95" t="str">
        <f t="shared" ref="G6:G69" ca="1" si="2">IF(ISBLANK($A6), "", IF(OR($G5 = MAX($A$4:$A$203), $G5 = ""),"", OFFSET($A$3,MATCH($K6-1,I$4:I$203),0)))</f>
        <v/>
      </c>
      <c r="H6" s="95" t="str">
        <f t="shared" ref="H6:H69" ca="1" si="3">IF(ISBLANK($B6), "", IF(OR($H5 = MAX($B$4:$B$203), $H5 = ""),"", OFFSET($B$3,MATCH($K6-1,J$4:J$203),0)))</f>
        <v/>
      </c>
      <c r="I6" s="25" t="str">
        <f>IF(ISNUMBER(A6), COUNT($A$4:$A$203) - COUNT($A6:$A$203), "")</f>
        <v/>
      </c>
      <c r="J6" s="25" t="str">
        <f>IF(ISNUMBER(B6), COUNT($B$4:$B$203) - COUNT($B6:$B$203), "")</f>
        <v/>
      </c>
      <c r="K6" s="27">
        <f t="shared" ref="K6:K69" si="4" xml:space="preserve"> K5 + 1</f>
        <v>3</v>
      </c>
    </row>
    <row r="7" spans="1:11" x14ac:dyDescent="0.2">
      <c r="A7" s="95" t="str">
        <f>IF(ISBLANK('Data Entry'!A7), "", 'Data Entry'!A7)</f>
        <v/>
      </c>
      <c r="B7" s="25" t="str">
        <f>IF(ISBLANK('Data Entry'!B7), "", 'Data Entry'!B7)</f>
        <v/>
      </c>
      <c r="C7" s="96"/>
      <c r="D7" s="95" t="str">
        <f t="shared" si="0"/>
        <v/>
      </c>
      <c r="E7" s="95" t="str">
        <f t="shared" si="1"/>
        <v/>
      </c>
      <c r="F7" s="96"/>
      <c r="G7" s="95" t="str">
        <f t="shared" ca="1" si="2"/>
        <v/>
      </c>
      <c r="H7" s="95" t="str">
        <f t="shared" ca="1" si="3"/>
        <v/>
      </c>
      <c r="I7" s="25" t="str">
        <f>IF(ISNUMBER(A7), COUNT($A$4:$A$203) - COUNT($A7:$A$203), "")</f>
        <v/>
      </c>
      <c r="J7" s="25" t="str">
        <f>IF(ISNUMBER(B7), COUNT($B$4:$B$203) - COUNT($B7:$B$203), "")</f>
        <v/>
      </c>
      <c r="K7" s="27">
        <f t="shared" si="4"/>
        <v>4</v>
      </c>
    </row>
    <row r="8" spans="1:11" x14ac:dyDescent="0.2">
      <c r="A8" s="95" t="str">
        <f>IF(ISBLANK('Data Entry'!A8), "", 'Data Entry'!A8)</f>
        <v/>
      </c>
      <c r="B8" s="25" t="str">
        <f>IF(ISBLANK('Data Entry'!B8), "", 'Data Entry'!B8)</f>
        <v/>
      </c>
      <c r="C8" s="96"/>
      <c r="D8" s="95" t="str">
        <f t="shared" si="0"/>
        <v/>
      </c>
      <c r="E8" s="95" t="str">
        <f t="shared" si="1"/>
        <v/>
      </c>
      <c r="F8" s="96"/>
      <c r="G8" s="95" t="str">
        <f t="shared" ca="1" si="2"/>
        <v/>
      </c>
      <c r="H8" s="95" t="str">
        <f t="shared" ca="1" si="3"/>
        <v/>
      </c>
      <c r="I8" s="25" t="str">
        <f>IF(ISNUMBER(A8), COUNT($A$4:$A$203) - COUNT($A8:$A$203), "")</f>
        <v/>
      </c>
      <c r="J8" s="25" t="str">
        <f>IF(ISNUMBER(B8), COUNT($B$4:$B$203) - COUNT($B8:$B$203), "")</f>
        <v/>
      </c>
      <c r="K8" s="27">
        <f t="shared" si="4"/>
        <v>5</v>
      </c>
    </row>
    <row r="9" spans="1:11" x14ac:dyDescent="0.2">
      <c r="A9" s="95" t="str">
        <f>IF(ISBLANK('Data Entry'!A9), "", 'Data Entry'!A9)</f>
        <v/>
      </c>
      <c r="B9" s="25" t="str">
        <f>IF(ISBLANK('Data Entry'!B9), "", 'Data Entry'!B9)</f>
        <v/>
      </c>
      <c r="C9" s="96"/>
      <c r="D9" s="95" t="str">
        <f t="shared" si="0"/>
        <v/>
      </c>
      <c r="E9" s="95" t="str">
        <f t="shared" si="1"/>
        <v/>
      </c>
      <c r="F9" s="96"/>
      <c r="G9" s="95" t="str">
        <f t="shared" ca="1" si="2"/>
        <v/>
      </c>
      <c r="H9" s="95" t="str">
        <f t="shared" ca="1" si="3"/>
        <v/>
      </c>
      <c r="I9" s="25" t="str">
        <f>IF(ISNUMBER(A9), COUNT($A$4:$A$203) - COUNT($A9:$A$203), "")</f>
        <v/>
      </c>
      <c r="J9" s="25" t="str">
        <f>IF(ISNUMBER(B9), COUNT($B$4:$B$203) - COUNT($B9:$B$203), "")</f>
        <v/>
      </c>
      <c r="K9" s="27">
        <f t="shared" si="4"/>
        <v>6</v>
      </c>
    </row>
    <row r="10" spans="1:11" x14ac:dyDescent="0.2">
      <c r="A10" s="95" t="str">
        <f>IF(ISBLANK('Data Entry'!A10), "", 'Data Entry'!A10)</f>
        <v/>
      </c>
      <c r="B10" s="25" t="str">
        <f>IF(ISBLANK('Data Entry'!B10), "", 'Data Entry'!B10)</f>
        <v/>
      </c>
      <c r="C10" s="96"/>
      <c r="D10" s="95" t="str">
        <f t="shared" si="0"/>
        <v/>
      </c>
      <c r="E10" s="95" t="str">
        <f t="shared" si="1"/>
        <v/>
      </c>
      <c r="F10" s="96"/>
      <c r="G10" s="95" t="str">
        <f t="shared" ca="1" si="2"/>
        <v/>
      </c>
      <c r="H10" s="95" t="str">
        <f t="shared" ca="1" si="3"/>
        <v/>
      </c>
      <c r="I10" s="25" t="str">
        <f>IF(ISNUMBER(A10), COUNT($A$4:$A$203) - COUNT($A10:$A$203), "")</f>
        <v/>
      </c>
      <c r="J10" s="25" t="str">
        <f>IF(ISNUMBER(B10), COUNT($B$4:$B$203) - COUNT($B10:$B$203), "")</f>
        <v/>
      </c>
      <c r="K10" s="27">
        <f t="shared" si="4"/>
        <v>7</v>
      </c>
    </row>
    <row r="11" spans="1:11" x14ac:dyDescent="0.2">
      <c r="A11" s="95" t="str">
        <f>IF(ISBLANK('Data Entry'!A11), "", 'Data Entry'!A11)</f>
        <v/>
      </c>
      <c r="B11" s="25" t="str">
        <f>IF(ISBLANK('Data Entry'!B11), "", 'Data Entry'!B11)</f>
        <v/>
      </c>
      <c r="C11" s="96"/>
      <c r="D11" s="95" t="str">
        <f t="shared" si="0"/>
        <v/>
      </c>
      <c r="E11" s="95" t="str">
        <f t="shared" si="1"/>
        <v/>
      </c>
      <c r="F11" s="96"/>
      <c r="G11" s="95" t="str">
        <f t="shared" ca="1" si="2"/>
        <v/>
      </c>
      <c r="H11" s="95" t="str">
        <f t="shared" ca="1" si="3"/>
        <v/>
      </c>
      <c r="I11" s="25" t="str">
        <f>IF(ISNUMBER(A11), COUNT($A$4:$A$203) - COUNT($A11:$A$203), "")</f>
        <v/>
      </c>
      <c r="J11" s="25" t="str">
        <f>IF(ISNUMBER(B11), COUNT($B$4:$B$203) - COUNT($B11:$B$203), "")</f>
        <v/>
      </c>
      <c r="K11" s="27">
        <f t="shared" si="4"/>
        <v>8</v>
      </c>
    </row>
    <row r="12" spans="1:11" x14ac:dyDescent="0.2">
      <c r="A12" s="95" t="str">
        <f>IF(ISBLANK('Data Entry'!A12), "", 'Data Entry'!A12)</f>
        <v/>
      </c>
      <c r="B12" s="25" t="str">
        <f>IF(ISBLANK('Data Entry'!B12), "", 'Data Entry'!B12)</f>
        <v/>
      </c>
      <c r="C12" s="96"/>
      <c r="D12" s="95" t="str">
        <f t="shared" si="0"/>
        <v/>
      </c>
      <c r="E12" s="95" t="str">
        <f t="shared" si="1"/>
        <v/>
      </c>
      <c r="F12" s="96"/>
      <c r="G12" s="95" t="str">
        <f t="shared" ca="1" si="2"/>
        <v/>
      </c>
      <c r="H12" s="95" t="str">
        <f t="shared" ca="1" si="3"/>
        <v/>
      </c>
      <c r="I12" s="25" t="str">
        <f>IF(ISNUMBER(A12), COUNT($A$4:$A$203) - COUNT($A12:$A$203), "")</f>
        <v/>
      </c>
      <c r="J12" s="25" t="str">
        <f>IF(ISNUMBER(B12), COUNT($B$4:$B$203) - COUNT($B12:$B$203), "")</f>
        <v/>
      </c>
      <c r="K12" s="27">
        <f t="shared" si="4"/>
        <v>9</v>
      </c>
    </row>
    <row r="13" spans="1:11" x14ac:dyDescent="0.2">
      <c r="A13" s="95" t="str">
        <f>IF(ISBLANK('Data Entry'!A13), "", 'Data Entry'!A13)</f>
        <v/>
      </c>
      <c r="B13" s="25" t="str">
        <f>IF(ISBLANK('Data Entry'!B13), "", 'Data Entry'!B13)</f>
        <v/>
      </c>
      <c r="C13" s="96"/>
      <c r="D13" s="95" t="str">
        <f t="shared" si="0"/>
        <v/>
      </c>
      <c r="E13" s="95" t="str">
        <f t="shared" si="1"/>
        <v/>
      </c>
      <c r="F13" s="96"/>
      <c r="G13" s="95" t="str">
        <f t="shared" ca="1" si="2"/>
        <v/>
      </c>
      <c r="H13" s="95" t="str">
        <f t="shared" ca="1" si="3"/>
        <v/>
      </c>
      <c r="I13" s="25" t="str">
        <f>IF(ISNUMBER(A13), COUNT($A$4:$A$203) - COUNT($A13:$A$203), "")</f>
        <v/>
      </c>
      <c r="J13" s="25" t="str">
        <f>IF(ISNUMBER(B13), COUNT($B$4:$B$203) - COUNT($B13:$B$203), "")</f>
        <v/>
      </c>
      <c r="K13" s="27">
        <f t="shared" si="4"/>
        <v>10</v>
      </c>
    </row>
    <row r="14" spans="1:11" x14ac:dyDescent="0.2">
      <c r="A14" s="95" t="str">
        <f>IF(ISBLANK('Data Entry'!A14), "", 'Data Entry'!A14)</f>
        <v/>
      </c>
      <c r="B14" s="25" t="str">
        <f>IF(ISBLANK('Data Entry'!B14), "", 'Data Entry'!B14)</f>
        <v/>
      </c>
      <c r="C14" s="96"/>
      <c r="D14" s="95" t="str">
        <f t="shared" si="0"/>
        <v/>
      </c>
      <c r="E14" s="95" t="str">
        <f t="shared" si="1"/>
        <v/>
      </c>
      <c r="F14" s="96"/>
      <c r="G14" s="95" t="str">
        <f t="shared" ca="1" si="2"/>
        <v/>
      </c>
      <c r="H14" s="95" t="str">
        <f t="shared" ca="1" si="3"/>
        <v/>
      </c>
      <c r="I14" s="25" t="str">
        <f>IF(ISNUMBER(A14), COUNT($A$4:$A$203) - COUNT($A14:$A$203), "")</f>
        <v/>
      </c>
      <c r="J14" s="25" t="str">
        <f>IF(ISNUMBER(B14), COUNT($B$4:$B$203) - COUNT($B14:$B$203), "")</f>
        <v/>
      </c>
      <c r="K14" s="27">
        <f t="shared" si="4"/>
        <v>11</v>
      </c>
    </row>
    <row r="15" spans="1:11" x14ac:dyDescent="0.2">
      <c r="A15" s="95" t="str">
        <f>IF(ISBLANK('Data Entry'!A15), "", 'Data Entry'!A15)</f>
        <v/>
      </c>
      <c r="B15" s="25" t="str">
        <f>IF(ISBLANK('Data Entry'!B15), "", 'Data Entry'!B15)</f>
        <v/>
      </c>
      <c r="C15" s="96"/>
      <c r="D15" s="95" t="str">
        <f t="shared" si="0"/>
        <v/>
      </c>
      <c r="E15" s="95" t="str">
        <f t="shared" si="1"/>
        <v/>
      </c>
      <c r="F15" s="96"/>
      <c r="G15" s="95" t="str">
        <f t="shared" ca="1" si="2"/>
        <v/>
      </c>
      <c r="H15" s="95" t="str">
        <f t="shared" ca="1" si="3"/>
        <v/>
      </c>
      <c r="I15" s="25" t="str">
        <f>IF(ISNUMBER(A15), COUNT($A$4:$A$203) - COUNT($A15:$A$203), "")</f>
        <v/>
      </c>
      <c r="J15" s="25" t="str">
        <f>IF(ISNUMBER(B15), COUNT($B$4:$B$203) - COUNT($B15:$B$203), "")</f>
        <v/>
      </c>
      <c r="K15" s="27">
        <f t="shared" si="4"/>
        <v>12</v>
      </c>
    </row>
    <row r="16" spans="1:11" x14ac:dyDescent="0.2">
      <c r="A16" s="95" t="str">
        <f>IF(ISBLANK('Data Entry'!A16), "", 'Data Entry'!A16)</f>
        <v/>
      </c>
      <c r="B16" s="25" t="str">
        <f>IF(ISBLANK('Data Entry'!B16), "", 'Data Entry'!B16)</f>
        <v/>
      </c>
      <c r="C16" s="96"/>
      <c r="D16" s="95" t="str">
        <f t="shared" si="0"/>
        <v/>
      </c>
      <c r="E16" s="95" t="str">
        <f t="shared" si="1"/>
        <v/>
      </c>
      <c r="F16" s="96"/>
      <c r="G16" s="95" t="str">
        <f t="shared" ca="1" si="2"/>
        <v/>
      </c>
      <c r="H16" s="95" t="str">
        <f t="shared" ca="1" si="3"/>
        <v/>
      </c>
      <c r="I16" s="25" t="str">
        <f>IF(ISNUMBER(A16), COUNT($A$4:$A$203) - COUNT($A16:$A$203), "")</f>
        <v/>
      </c>
      <c r="J16" s="25" t="str">
        <f>IF(ISNUMBER(B16), COUNT($B$4:$B$203) - COUNT($B16:$B$203), "")</f>
        <v/>
      </c>
      <c r="K16" s="27">
        <f t="shared" si="4"/>
        <v>13</v>
      </c>
    </row>
    <row r="17" spans="1:11" x14ac:dyDescent="0.2">
      <c r="A17" s="95" t="str">
        <f>IF(ISBLANK('Data Entry'!A17), "", 'Data Entry'!A17)</f>
        <v/>
      </c>
      <c r="B17" s="25" t="str">
        <f>IF(ISBLANK('Data Entry'!B17), "", 'Data Entry'!B17)</f>
        <v/>
      </c>
      <c r="C17" s="96"/>
      <c r="D17" s="95" t="str">
        <f t="shared" si="0"/>
        <v/>
      </c>
      <c r="E17" s="95" t="str">
        <f t="shared" si="1"/>
        <v/>
      </c>
      <c r="F17" s="96"/>
      <c r="G17" s="95" t="str">
        <f t="shared" ca="1" si="2"/>
        <v/>
      </c>
      <c r="H17" s="95" t="str">
        <f t="shared" ca="1" si="3"/>
        <v/>
      </c>
      <c r="I17" s="25" t="str">
        <f>IF(ISNUMBER(A17), COUNT($A$4:$A$203) - COUNT($A17:$A$203), "")</f>
        <v/>
      </c>
      <c r="J17" s="25" t="str">
        <f>IF(ISNUMBER(B17), COUNT($B$4:$B$203) - COUNT($B17:$B$203), "")</f>
        <v/>
      </c>
      <c r="K17" s="27">
        <f t="shared" si="4"/>
        <v>14</v>
      </c>
    </row>
    <row r="18" spans="1:11" x14ac:dyDescent="0.2">
      <c r="A18" s="95" t="str">
        <f>IF(ISBLANK('Data Entry'!A18), "", 'Data Entry'!A18)</f>
        <v/>
      </c>
      <c r="B18" s="25" t="str">
        <f>IF(ISBLANK('Data Entry'!B18), "", 'Data Entry'!B18)</f>
        <v/>
      </c>
      <c r="C18" s="96"/>
      <c r="D18" s="95" t="str">
        <f t="shared" si="0"/>
        <v/>
      </c>
      <c r="E18" s="95" t="str">
        <f t="shared" si="1"/>
        <v/>
      </c>
      <c r="F18" s="96"/>
      <c r="G18" s="95" t="str">
        <f t="shared" ca="1" si="2"/>
        <v/>
      </c>
      <c r="H18" s="95" t="str">
        <f t="shared" ca="1" si="3"/>
        <v/>
      </c>
      <c r="I18" s="25" t="str">
        <f>IF(ISNUMBER(A18), COUNT($A$4:$A$203) - COUNT($A18:$A$203), "")</f>
        <v/>
      </c>
      <c r="J18" s="25" t="str">
        <f>IF(ISNUMBER(B18), COUNT($B$4:$B$203) - COUNT($B18:$B$203), "")</f>
        <v/>
      </c>
      <c r="K18" s="27">
        <f t="shared" si="4"/>
        <v>15</v>
      </c>
    </row>
    <row r="19" spans="1:11" x14ac:dyDescent="0.2">
      <c r="A19" s="95" t="str">
        <f>IF(ISBLANK('Data Entry'!A19), "", 'Data Entry'!A19)</f>
        <v/>
      </c>
      <c r="B19" s="25" t="str">
        <f>IF(ISBLANK('Data Entry'!B19), "", 'Data Entry'!B19)</f>
        <v/>
      </c>
      <c r="C19" s="96"/>
      <c r="D19" s="95" t="str">
        <f t="shared" si="0"/>
        <v/>
      </c>
      <c r="E19" s="95" t="str">
        <f t="shared" si="1"/>
        <v/>
      </c>
      <c r="F19" s="96"/>
      <c r="G19" s="95" t="str">
        <f t="shared" ca="1" si="2"/>
        <v/>
      </c>
      <c r="H19" s="95" t="str">
        <f t="shared" ca="1" si="3"/>
        <v/>
      </c>
      <c r="I19" s="25" t="str">
        <f>IF(ISNUMBER(A19), COUNT($A$4:$A$203) - COUNT($A19:$A$203), "")</f>
        <v/>
      </c>
      <c r="J19" s="25" t="str">
        <f>IF(ISNUMBER(B19), COUNT($B$4:$B$203) - COUNT($B19:$B$203), "")</f>
        <v/>
      </c>
      <c r="K19" s="27">
        <f t="shared" si="4"/>
        <v>16</v>
      </c>
    </row>
    <row r="20" spans="1:11" x14ac:dyDescent="0.2">
      <c r="A20" s="95" t="str">
        <f>IF(ISBLANK('Data Entry'!A20), "", 'Data Entry'!A20)</f>
        <v/>
      </c>
      <c r="B20" s="25" t="str">
        <f>IF(ISBLANK('Data Entry'!B20), "", 'Data Entry'!B20)</f>
        <v/>
      </c>
      <c r="C20" s="96"/>
      <c r="D20" s="95" t="str">
        <f t="shared" si="0"/>
        <v/>
      </c>
      <c r="E20" s="95" t="str">
        <f t="shared" si="1"/>
        <v/>
      </c>
      <c r="F20" s="96"/>
      <c r="G20" s="95" t="str">
        <f t="shared" ca="1" si="2"/>
        <v/>
      </c>
      <c r="H20" s="95" t="str">
        <f t="shared" ca="1" si="3"/>
        <v/>
      </c>
      <c r="I20" s="25" t="str">
        <f>IF(ISNUMBER(A20), COUNT($A$4:$A$203) - COUNT($A20:$A$203), "")</f>
        <v/>
      </c>
      <c r="J20" s="25" t="str">
        <f>IF(ISNUMBER(B20), COUNT($B$4:$B$203) - COUNT($B20:$B$203), "")</f>
        <v/>
      </c>
      <c r="K20" s="27">
        <f t="shared" si="4"/>
        <v>17</v>
      </c>
    </row>
    <row r="21" spans="1:11" x14ac:dyDescent="0.2">
      <c r="A21" s="95" t="str">
        <f>IF(ISBLANK('Data Entry'!A21), "", 'Data Entry'!A21)</f>
        <v/>
      </c>
      <c r="B21" s="25" t="str">
        <f>IF(ISBLANK('Data Entry'!B21), "", 'Data Entry'!B21)</f>
        <v/>
      </c>
      <c r="C21" s="96"/>
      <c r="D21" s="95" t="str">
        <f t="shared" si="0"/>
        <v/>
      </c>
      <c r="E21" s="95" t="str">
        <f t="shared" si="1"/>
        <v/>
      </c>
      <c r="F21" s="96"/>
      <c r="G21" s="95" t="str">
        <f t="shared" ca="1" si="2"/>
        <v/>
      </c>
      <c r="H21" s="95" t="str">
        <f t="shared" ca="1" si="3"/>
        <v/>
      </c>
      <c r="I21" s="25" t="str">
        <f>IF(ISNUMBER(A21), COUNT($A$4:$A$203) - COUNT($A21:$A$203), "")</f>
        <v/>
      </c>
      <c r="J21" s="25" t="str">
        <f>IF(ISNUMBER(B21), COUNT($B$4:$B$203) - COUNT($B21:$B$203), "")</f>
        <v/>
      </c>
      <c r="K21" s="27">
        <f t="shared" si="4"/>
        <v>18</v>
      </c>
    </row>
    <row r="22" spans="1:11" x14ac:dyDescent="0.2">
      <c r="A22" s="95" t="str">
        <f>IF(ISBLANK('Data Entry'!A22), "", 'Data Entry'!A22)</f>
        <v/>
      </c>
      <c r="B22" s="25" t="str">
        <f>IF(ISBLANK('Data Entry'!B22), "", 'Data Entry'!B22)</f>
        <v/>
      </c>
      <c r="C22" s="96"/>
      <c r="D22" s="95" t="str">
        <f t="shared" si="0"/>
        <v/>
      </c>
      <c r="E22" s="95" t="str">
        <f t="shared" si="1"/>
        <v/>
      </c>
      <c r="F22" s="96"/>
      <c r="G22" s="95" t="str">
        <f t="shared" ca="1" si="2"/>
        <v/>
      </c>
      <c r="H22" s="95" t="str">
        <f t="shared" ca="1" si="3"/>
        <v/>
      </c>
      <c r="I22" s="25" t="str">
        <f>IF(ISNUMBER(A22), COUNT($A$4:$A$203) - COUNT($A22:$A$203), "")</f>
        <v/>
      </c>
      <c r="J22" s="25" t="str">
        <f>IF(ISNUMBER(B22), COUNT($B$4:$B$203) - COUNT($B22:$B$203), "")</f>
        <v/>
      </c>
      <c r="K22" s="27">
        <f t="shared" si="4"/>
        <v>19</v>
      </c>
    </row>
    <row r="23" spans="1:11" x14ac:dyDescent="0.2">
      <c r="A23" s="95" t="str">
        <f>IF(ISBLANK('Data Entry'!A23), "", 'Data Entry'!A23)</f>
        <v/>
      </c>
      <c r="B23" s="25" t="str">
        <f>IF(ISBLANK('Data Entry'!B23), "", 'Data Entry'!B23)</f>
        <v/>
      </c>
      <c r="C23" s="96"/>
      <c r="D23" s="95" t="str">
        <f t="shared" si="0"/>
        <v/>
      </c>
      <c r="E23" s="95" t="str">
        <f t="shared" si="1"/>
        <v/>
      </c>
      <c r="F23" s="96"/>
      <c r="G23" s="95" t="str">
        <f t="shared" ca="1" si="2"/>
        <v/>
      </c>
      <c r="H23" s="95" t="str">
        <f t="shared" ca="1" si="3"/>
        <v/>
      </c>
      <c r="I23" s="25" t="str">
        <f>IF(ISNUMBER(A23), COUNT($A$4:$A$203) - COUNT($A23:$A$203), "")</f>
        <v/>
      </c>
      <c r="J23" s="25" t="str">
        <f>IF(ISNUMBER(B23), COUNT($B$4:$B$203) - COUNT($B23:$B$203), "")</f>
        <v/>
      </c>
      <c r="K23" s="27">
        <f t="shared" si="4"/>
        <v>20</v>
      </c>
    </row>
    <row r="24" spans="1:11" x14ac:dyDescent="0.2">
      <c r="A24" s="95" t="str">
        <f>IF(ISBLANK('Data Entry'!A24), "", 'Data Entry'!A24)</f>
        <v/>
      </c>
      <c r="B24" s="25" t="str">
        <f>IF(ISBLANK('Data Entry'!B24), "", 'Data Entry'!B24)</f>
        <v/>
      </c>
      <c r="C24" s="96"/>
      <c r="D24" s="95" t="str">
        <f t="shared" si="0"/>
        <v/>
      </c>
      <c r="E24" s="95" t="str">
        <f t="shared" si="1"/>
        <v/>
      </c>
      <c r="F24" s="96"/>
      <c r="G24" s="95" t="str">
        <f t="shared" ca="1" si="2"/>
        <v/>
      </c>
      <c r="H24" s="95" t="str">
        <f t="shared" ca="1" si="3"/>
        <v/>
      </c>
      <c r="I24" s="25" t="str">
        <f>IF(ISNUMBER(A24), COUNT($A$4:$A$203) - COUNT($A24:$A$203), "")</f>
        <v/>
      </c>
      <c r="J24" s="25" t="str">
        <f>IF(ISNUMBER(B24), COUNT($B$4:$B$203) - COUNT($B24:$B$203), "")</f>
        <v/>
      </c>
      <c r="K24" s="27">
        <f t="shared" si="4"/>
        <v>21</v>
      </c>
    </row>
    <row r="25" spans="1:11" x14ac:dyDescent="0.2">
      <c r="A25" s="95" t="str">
        <f>IF(ISBLANK('Data Entry'!A25), "", 'Data Entry'!A25)</f>
        <v/>
      </c>
      <c r="B25" s="25" t="str">
        <f>IF(ISBLANK('Data Entry'!B25), "", 'Data Entry'!B25)</f>
        <v/>
      </c>
      <c r="C25" s="96"/>
      <c r="D25" s="95" t="str">
        <f t="shared" si="0"/>
        <v/>
      </c>
      <c r="E25" s="95" t="str">
        <f t="shared" si="1"/>
        <v/>
      </c>
      <c r="F25" s="96"/>
      <c r="G25" s="95" t="str">
        <f t="shared" ca="1" si="2"/>
        <v/>
      </c>
      <c r="H25" s="95" t="str">
        <f t="shared" ca="1" si="3"/>
        <v/>
      </c>
      <c r="I25" s="25" t="str">
        <f>IF(ISNUMBER(A25), COUNT($A$4:$A$203) - COUNT($A25:$A$203), "")</f>
        <v/>
      </c>
      <c r="J25" s="25" t="str">
        <f>IF(ISNUMBER(B25), COUNT($B$4:$B$203) - COUNT($B25:$B$203), "")</f>
        <v/>
      </c>
      <c r="K25" s="27">
        <f t="shared" si="4"/>
        <v>22</v>
      </c>
    </row>
    <row r="26" spans="1:11" x14ac:dyDescent="0.2">
      <c r="A26" s="95" t="str">
        <f>IF(ISBLANK('Data Entry'!A26), "", 'Data Entry'!A26)</f>
        <v/>
      </c>
      <c r="B26" s="25" t="str">
        <f>IF(ISBLANK('Data Entry'!B26), "", 'Data Entry'!B26)</f>
        <v/>
      </c>
      <c r="C26" s="96"/>
      <c r="D26" s="95" t="str">
        <f t="shared" si="0"/>
        <v/>
      </c>
      <c r="E26" s="95" t="str">
        <f t="shared" si="1"/>
        <v/>
      </c>
      <c r="F26" s="96"/>
      <c r="G26" s="95" t="str">
        <f t="shared" ca="1" si="2"/>
        <v/>
      </c>
      <c r="H26" s="95" t="str">
        <f t="shared" ca="1" si="3"/>
        <v/>
      </c>
      <c r="I26" s="25" t="str">
        <f>IF(ISNUMBER(A26), COUNT($A$4:$A$203) - COUNT($A26:$A$203), "")</f>
        <v/>
      </c>
      <c r="J26" s="25" t="str">
        <f>IF(ISNUMBER(B26), COUNT($B$4:$B$203) - COUNT($B26:$B$203), "")</f>
        <v/>
      </c>
      <c r="K26" s="27">
        <f t="shared" si="4"/>
        <v>23</v>
      </c>
    </row>
    <row r="27" spans="1:11" x14ac:dyDescent="0.2">
      <c r="A27" s="95" t="str">
        <f>IF(ISBLANK('Data Entry'!A27), "", 'Data Entry'!A27)</f>
        <v/>
      </c>
      <c r="B27" s="25" t="str">
        <f>IF(ISBLANK('Data Entry'!B27), "", 'Data Entry'!B27)</f>
        <v/>
      </c>
      <c r="C27" s="96"/>
      <c r="D27" s="95" t="str">
        <f t="shared" si="0"/>
        <v/>
      </c>
      <c r="E27" s="95" t="str">
        <f t="shared" si="1"/>
        <v/>
      </c>
      <c r="F27" s="96"/>
      <c r="G27" s="95" t="str">
        <f t="shared" ca="1" si="2"/>
        <v/>
      </c>
      <c r="H27" s="95" t="str">
        <f t="shared" ca="1" si="3"/>
        <v/>
      </c>
      <c r="I27" s="25" t="str">
        <f>IF(ISNUMBER(A27), COUNT($A$4:$A$203) - COUNT($A27:$A$203), "")</f>
        <v/>
      </c>
      <c r="J27" s="25" t="str">
        <f>IF(ISNUMBER(B27), COUNT($B$4:$B$203) - COUNT($B27:$B$203), "")</f>
        <v/>
      </c>
      <c r="K27" s="27">
        <f t="shared" si="4"/>
        <v>24</v>
      </c>
    </row>
    <row r="28" spans="1:11" x14ac:dyDescent="0.2">
      <c r="A28" s="95" t="str">
        <f>IF(ISBLANK('Data Entry'!A28), "", 'Data Entry'!A28)</f>
        <v/>
      </c>
      <c r="B28" s="25" t="str">
        <f>IF(ISBLANK('Data Entry'!B28), "", 'Data Entry'!B28)</f>
        <v/>
      </c>
      <c r="C28" s="96"/>
      <c r="D28" s="95" t="str">
        <f t="shared" si="0"/>
        <v/>
      </c>
      <c r="E28" s="95" t="str">
        <f t="shared" si="1"/>
        <v/>
      </c>
      <c r="F28" s="96"/>
      <c r="G28" s="95" t="str">
        <f t="shared" ca="1" si="2"/>
        <v/>
      </c>
      <c r="H28" s="95" t="str">
        <f t="shared" ca="1" si="3"/>
        <v/>
      </c>
      <c r="I28" s="25" t="str">
        <f>IF(ISNUMBER(A28), COUNT($A$4:$A$203) - COUNT($A28:$A$203), "")</f>
        <v/>
      </c>
      <c r="J28" s="25" t="str">
        <f>IF(ISNUMBER(B28), COUNT($B$4:$B$203) - COUNT($B28:$B$203), "")</f>
        <v/>
      </c>
      <c r="K28" s="27">
        <f t="shared" si="4"/>
        <v>25</v>
      </c>
    </row>
    <row r="29" spans="1:11" x14ac:dyDescent="0.2">
      <c r="A29" s="95" t="str">
        <f>IF(ISBLANK('Data Entry'!A29), "", 'Data Entry'!A29)</f>
        <v/>
      </c>
      <c r="B29" s="25" t="str">
        <f>IF(ISBLANK('Data Entry'!B29), "", 'Data Entry'!B29)</f>
        <v/>
      </c>
      <c r="C29" s="96"/>
      <c r="D29" s="95" t="str">
        <f t="shared" si="0"/>
        <v/>
      </c>
      <c r="E29" s="95" t="str">
        <f t="shared" si="1"/>
        <v/>
      </c>
      <c r="F29" s="96"/>
      <c r="G29" s="95" t="str">
        <f t="shared" ca="1" si="2"/>
        <v/>
      </c>
      <c r="H29" s="95" t="str">
        <f t="shared" ca="1" si="3"/>
        <v/>
      </c>
      <c r="I29" s="25" t="str">
        <f>IF(ISNUMBER(A29), COUNT($A$4:$A$203) - COUNT($A29:$A$203), "")</f>
        <v/>
      </c>
      <c r="J29" s="25" t="str">
        <f>IF(ISNUMBER(B29), COUNT($B$4:$B$203) - COUNT($B29:$B$203), "")</f>
        <v/>
      </c>
      <c r="K29" s="27">
        <f t="shared" si="4"/>
        <v>26</v>
      </c>
    </row>
    <row r="30" spans="1:11" x14ac:dyDescent="0.2">
      <c r="A30" s="95" t="str">
        <f>IF(ISBLANK('Data Entry'!A30), "", 'Data Entry'!A30)</f>
        <v/>
      </c>
      <c r="B30" s="25" t="str">
        <f>IF(ISBLANK('Data Entry'!B30), "", 'Data Entry'!B30)</f>
        <v/>
      </c>
      <c r="C30" s="96"/>
      <c r="D30" s="95" t="str">
        <f t="shared" si="0"/>
        <v/>
      </c>
      <c r="E30" s="95" t="str">
        <f t="shared" si="1"/>
        <v/>
      </c>
      <c r="F30" s="96"/>
      <c r="G30" s="95" t="str">
        <f t="shared" ca="1" si="2"/>
        <v/>
      </c>
      <c r="H30" s="95" t="str">
        <f t="shared" ca="1" si="3"/>
        <v/>
      </c>
      <c r="I30" s="25" t="str">
        <f>IF(ISNUMBER(A30), COUNT($A$4:$A$203) - COUNT($A30:$A$203), "")</f>
        <v/>
      </c>
      <c r="J30" s="25" t="str">
        <f>IF(ISNUMBER(B30), COUNT($B$4:$B$203) - COUNT($B30:$B$203), "")</f>
        <v/>
      </c>
      <c r="K30" s="27">
        <f t="shared" si="4"/>
        <v>27</v>
      </c>
    </row>
    <row r="31" spans="1:11" x14ac:dyDescent="0.2">
      <c r="A31" s="95" t="str">
        <f>IF(ISBLANK('Data Entry'!A31), "", 'Data Entry'!A31)</f>
        <v/>
      </c>
      <c r="B31" s="25" t="str">
        <f>IF(ISBLANK('Data Entry'!B31), "", 'Data Entry'!B31)</f>
        <v/>
      </c>
      <c r="C31" s="96"/>
      <c r="D31" s="95" t="str">
        <f t="shared" si="0"/>
        <v/>
      </c>
      <c r="E31" s="95" t="str">
        <f t="shared" si="1"/>
        <v/>
      </c>
      <c r="F31" s="96"/>
      <c r="G31" s="95" t="str">
        <f t="shared" ca="1" si="2"/>
        <v/>
      </c>
      <c r="H31" s="95" t="str">
        <f t="shared" ca="1" si="3"/>
        <v/>
      </c>
      <c r="I31" s="25" t="str">
        <f>IF(ISNUMBER(A31), COUNT($A$4:$A$203) - COUNT($A31:$A$203), "")</f>
        <v/>
      </c>
      <c r="J31" s="25" t="str">
        <f>IF(ISNUMBER(B31), COUNT($B$4:$B$203) - COUNT($B31:$B$203), "")</f>
        <v/>
      </c>
      <c r="K31" s="27">
        <f t="shared" si="4"/>
        <v>28</v>
      </c>
    </row>
    <row r="32" spans="1:11" x14ac:dyDescent="0.2">
      <c r="A32" s="95" t="str">
        <f>IF(ISBLANK('Data Entry'!A32), "", 'Data Entry'!A32)</f>
        <v/>
      </c>
      <c r="B32" s="25" t="str">
        <f>IF(ISBLANK('Data Entry'!B32), "", 'Data Entry'!B32)</f>
        <v/>
      </c>
      <c r="C32" s="96"/>
      <c r="D32" s="95" t="str">
        <f t="shared" si="0"/>
        <v/>
      </c>
      <c r="E32" s="95" t="str">
        <f t="shared" si="1"/>
        <v/>
      </c>
      <c r="F32" s="96"/>
      <c r="G32" s="95" t="str">
        <f t="shared" ca="1" si="2"/>
        <v/>
      </c>
      <c r="H32" s="95" t="str">
        <f t="shared" ca="1" si="3"/>
        <v/>
      </c>
      <c r="I32" s="25" t="str">
        <f>IF(ISNUMBER(A32), COUNT($A$4:$A$203) - COUNT($A32:$A$203), "")</f>
        <v/>
      </c>
      <c r="J32" s="25" t="str">
        <f>IF(ISNUMBER(B32), COUNT($B$4:$B$203) - COUNT($B32:$B$203), "")</f>
        <v/>
      </c>
      <c r="K32" s="27">
        <f t="shared" si="4"/>
        <v>29</v>
      </c>
    </row>
    <row r="33" spans="1:11" x14ac:dyDescent="0.2">
      <c r="A33" s="95" t="str">
        <f>IF(ISBLANK('Data Entry'!A33), "", 'Data Entry'!A33)</f>
        <v/>
      </c>
      <c r="B33" s="25" t="str">
        <f>IF(ISBLANK('Data Entry'!B33), "", 'Data Entry'!B33)</f>
        <v/>
      </c>
      <c r="C33" s="96"/>
      <c r="D33" s="95" t="str">
        <f t="shared" si="0"/>
        <v/>
      </c>
      <c r="E33" s="95" t="str">
        <f t="shared" si="1"/>
        <v/>
      </c>
      <c r="F33" s="96"/>
      <c r="G33" s="95" t="str">
        <f t="shared" ca="1" si="2"/>
        <v/>
      </c>
      <c r="H33" s="95" t="str">
        <f t="shared" ca="1" si="3"/>
        <v/>
      </c>
      <c r="I33" s="25" t="str">
        <f>IF(ISNUMBER(A33), COUNT($A$4:$A$203) - COUNT($A33:$A$203), "")</f>
        <v/>
      </c>
      <c r="J33" s="25" t="str">
        <f>IF(ISNUMBER(B33), COUNT($B$4:$B$203) - COUNT($B33:$B$203), "")</f>
        <v/>
      </c>
      <c r="K33" s="27">
        <f t="shared" si="4"/>
        <v>30</v>
      </c>
    </row>
    <row r="34" spans="1:11" x14ac:dyDescent="0.2">
      <c r="A34" s="95" t="str">
        <f>IF(ISBLANK('Data Entry'!A34), "", 'Data Entry'!A34)</f>
        <v/>
      </c>
      <c r="B34" s="25" t="str">
        <f>IF(ISBLANK('Data Entry'!B34), "", 'Data Entry'!B34)</f>
        <v/>
      </c>
      <c r="C34" s="96"/>
      <c r="D34" s="95" t="str">
        <f t="shared" si="0"/>
        <v/>
      </c>
      <c r="E34" s="95" t="str">
        <f t="shared" si="1"/>
        <v/>
      </c>
      <c r="F34" s="96"/>
      <c r="G34" s="95" t="str">
        <f t="shared" ca="1" si="2"/>
        <v/>
      </c>
      <c r="H34" s="95" t="str">
        <f t="shared" ca="1" si="3"/>
        <v/>
      </c>
      <c r="I34" s="25" t="str">
        <f>IF(ISNUMBER(A34), COUNT($A$4:$A$203) - COUNT($A34:$A$203), "")</f>
        <v/>
      </c>
      <c r="J34" s="25" t="str">
        <f>IF(ISNUMBER(B34), COUNT($B$4:$B$203) - COUNT($B34:$B$203), "")</f>
        <v/>
      </c>
      <c r="K34" s="27">
        <f t="shared" si="4"/>
        <v>31</v>
      </c>
    </row>
    <row r="35" spans="1:11" x14ac:dyDescent="0.2">
      <c r="A35" s="95" t="str">
        <f>IF(ISBLANK('Data Entry'!A35), "", 'Data Entry'!A35)</f>
        <v/>
      </c>
      <c r="B35" s="25" t="str">
        <f>IF(ISBLANK('Data Entry'!B35), "", 'Data Entry'!B35)</f>
        <v/>
      </c>
      <c r="C35" s="96"/>
      <c r="D35" s="95" t="str">
        <f t="shared" si="0"/>
        <v/>
      </c>
      <c r="E35" s="95" t="str">
        <f t="shared" si="1"/>
        <v/>
      </c>
      <c r="F35" s="96"/>
      <c r="G35" s="95" t="str">
        <f t="shared" ca="1" si="2"/>
        <v/>
      </c>
      <c r="H35" s="95" t="str">
        <f t="shared" ca="1" si="3"/>
        <v/>
      </c>
      <c r="I35" s="25" t="str">
        <f>IF(ISNUMBER(A35), COUNT($A$4:$A$203) - COUNT($A35:$A$203), "")</f>
        <v/>
      </c>
      <c r="J35" s="25" t="str">
        <f>IF(ISNUMBER(B35), COUNT($B$4:$B$203) - COUNT($B35:$B$203), "")</f>
        <v/>
      </c>
      <c r="K35" s="27">
        <f t="shared" si="4"/>
        <v>32</v>
      </c>
    </row>
    <row r="36" spans="1:11" x14ac:dyDescent="0.2">
      <c r="A36" s="95" t="str">
        <f>IF(ISBLANK('Data Entry'!A36), "", 'Data Entry'!A36)</f>
        <v/>
      </c>
      <c r="B36" s="25" t="str">
        <f>IF(ISBLANK('Data Entry'!B36), "", 'Data Entry'!B36)</f>
        <v/>
      </c>
      <c r="C36" s="96"/>
      <c r="D36" s="95" t="str">
        <f t="shared" si="0"/>
        <v/>
      </c>
      <c r="E36" s="95" t="str">
        <f t="shared" si="1"/>
        <v/>
      </c>
      <c r="F36" s="96"/>
      <c r="G36" s="95" t="str">
        <f t="shared" ca="1" si="2"/>
        <v/>
      </c>
      <c r="H36" s="95" t="str">
        <f t="shared" ca="1" si="3"/>
        <v/>
      </c>
      <c r="I36" s="25" t="str">
        <f>IF(ISNUMBER(A36), COUNT($A$4:$A$203) - COUNT($A36:$A$203), "")</f>
        <v/>
      </c>
      <c r="J36" s="25" t="str">
        <f>IF(ISNUMBER(B36), COUNT($B$4:$B$203) - COUNT($B36:$B$203), "")</f>
        <v/>
      </c>
      <c r="K36" s="27">
        <f t="shared" si="4"/>
        <v>33</v>
      </c>
    </row>
    <row r="37" spans="1:11" x14ac:dyDescent="0.2">
      <c r="A37" s="95" t="str">
        <f>IF(ISBLANK('Data Entry'!A37), "", 'Data Entry'!A37)</f>
        <v/>
      </c>
      <c r="B37" s="25" t="str">
        <f>IF(ISBLANK('Data Entry'!B37), "", 'Data Entry'!B37)</f>
        <v/>
      </c>
      <c r="C37" s="96"/>
      <c r="D37" s="95" t="str">
        <f t="shared" si="0"/>
        <v/>
      </c>
      <c r="E37" s="95" t="str">
        <f t="shared" si="1"/>
        <v/>
      </c>
      <c r="F37" s="96"/>
      <c r="G37" s="95" t="str">
        <f t="shared" ca="1" si="2"/>
        <v/>
      </c>
      <c r="H37" s="95" t="str">
        <f t="shared" ca="1" si="3"/>
        <v/>
      </c>
      <c r="I37" s="25" t="str">
        <f>IF(ISNUMBER(A37), COUNT($A$4:$A$203) - COUNT($A37:$A$203), "")</f>
        <v/>
      </c>
      <c r="J37" s="25" t="str">
        <f>IF(ISNUMBER(B37), COUNT($B$4:$B$203) - COUNT($B37:$B$203), "")</f>
        <v/>
      </c>
      <c r="K37" s="27">
        <f t="shared" si="4"/>
        <v>34</v>
      </c>
    </row>
    <row r="38" spans="1:11" x14ac:dyDescent="0.2">
      <c r="A38" s="95" t="str">
        <f>IF(ISBLANK('Data Entry'!A38), "", 'Data Entry'!A38)</f>
        <v/>
      </c>
      <c r="B38" s="25" t="str">
        <f>IF(ISBLANK('Data Entry'!B38), "", 'Data Entry'!B38)</f>
        <v/>
      </c>
      <c r="C38" s="96"/>
      <c r="D38" s="95" t="str">
        <f t="shared" si="0"/>
        <v/>
      </c>
      <c r="E38" s="95" t="str">
        <f t="shared" si="1"/>
        <v/>
      </c>
      <c r="F38" s="96"/>
      <c r="G38" s="95" t="str">
        <f t="shared" ca="1" si="2"/>
        <v/>
      </c>
      <c r="H38" s="95" t="str">
        <f t="shared" ca="1" si="3"/>
        <v/>
      </c>
      <c r="I38" s="25" t="str">
        <f>IF(ISNUMBER(A38), COUNT($A$4:$A$203) - COUNT($A38:$A$203), "")</f>
        <v/>
      </c>
      <c r="J38" s="25" t="str">
        <f>IF(ISNUMBER(B38), COUNT($B$4:$B$203) - COUNT($B38:$B$203), "")</f>
        <v/>
      </c>
      <c r="K38" s="27">
        <f t="shared" si="4"/>
        <v>35</v>
      </c>
    </row>
    <row r="39" spans="1:11" x14ac:dyDescent="0.2">
      <c r="A39" s="95" t="str">
        <f>IF(ISBLANK('Data Entry'!A39), "", 'Data Entry'!A39)</f>
        <v/>
      </c>
      <c r="B39" s="25" t="str">
        <f>IF(ISBLANK('Data Entry'!B39), "", 'Data Entry'!B39)</f>
        <v/>
      </c>
      <c r="C39" s="96"/>
      <c r="D39" s="95" t="str">
        <f t="shared" si="0"/>
        <v/>
      </c>
      <c r="E39" s="95" t="str">
        <f t="shared" si="1"/>
        <v/>
      </c>
      <c r="F39" s="96"/>
      <c r="G39" s="95" t="str">
        <f t="shared" ca="1" si="2"/>
        <v/>
      </c>
      <c r="H39" s="95" t="str">
        <f t="shared" ca="1" si="3"/>
        <v/>
      </c>
      <c r="I39" s="25" t="str">
        <f>IF(ISNUMBER(A39), COUNT($A$4:$A$203) - COUNT($A39:$A$203), "")</f>
        <v/>
      </c>
      <c r="J39" s="25" t="str">
        <f>IF(ISNUMBER(B39), COUNT($B$4:$B$203) - COUNT($B39:$B$203), "")</f>
        <v/>
      </c>
      <c r="K39" s="27">
        <f t="shared" si="4"/>
        <v>36</v>
      </c>
    </row>
    <row r="40" spans="1:11" x14ac:dyDescent="0.2">
      <c r="A40" s="95" t="str">
        <f>IF(ISBLANK('Data Entry'!A40), "", 'Data Entry'!A40)</f>
        <v/>
      </c>
      <c r="B40" s="25" t="str">
        <f>IF(ISBLANK('Data Entry'!B40), "", 'Data Entry'!B40)</f>
        <v/>
      </c>
      <c r="C40" s="96"/>
      <c r="D40" s="95" t="str">
        <f t="shared" si="0"/>
        <v/>
      </c>
      <c r="E40" s="95" t="str">
        <f t="shared" si="1"/>
        <v/>
      </c>
      <c r="F40" s="96"/>
      <c r="G40" s="95" t="str">
        <f t="shared" ca="1" si="2"/>
        <v/>
      </c>
      <c r="H40" s="95" t="str">
        <f t="shared" ca="1" si="3"/>
        <v/>
      </c>
      <c r="I40" s="25" t="str">
        <f>IF(ISNUMBER(A40), COUNT($A$4:$A$203) - COUNT($A40:$A$203), "")</f>
        <v/>
      </c>
      <c r="J40" s="25" t="str">
        <f>IF(ISNUMBER(B40), COUNT($B$4:$B$203) - COUNT($B40:$B$203), "")</f>
        <v/>
      </c>
      <c r="K40" s="27">
        <f t="shared" si="4"/>
        <v>37</v>
      </c>
    </row>
    <row r="41" spans="1:11" x14ac:dyDescent="0.2">
      <c r="A41" s="95" t="str">
        <f>IF(ISBLANK('Data Entry'!A41), "", 'Data Entry'!A41)</f>
        <v/>
      </c>
      <c r="B41" s="25" t="str">
        <f>IF(ISBLANK('Data Entry'!B41), "", 'Data Entry'!B41)</f>
        <v/>
      </c>
      <c r="C41" s="96"/>
      <c r="D41" s="95" t="str">
        <f t="shared" si="0"/>
        <v/>
      </c>
      <c r="E41" s="95" t="str">
        <f t="shared" si="1"/>
        <v/>
      </c>
      <c r="F41" s="96"/>
      <c r="G41" s="95" t="str">
        <f t="shared" ca="1" si="2"/>
        <v/>
      </c>
      <c r="H41" s="95" t="str">
        <f t="shared" ca="1" si="3"/>
        <v/>
      </c>
      <c r="I41" s="25" t="str">
        <f>IF(ISNUMBER(A41), COUNT($A$4:$A$203) - COUNT($A41:$A$203), "")</f>
        <v/>
      </c>
      <c r="J41" s="25" t="str">
        <f>IF(ISNUMBER(B41), COUNT($B$4:$B$203) - COUNT($B41:$B$203), "")</f>
        <v/>
      </c>
      <c r="K41" s="27">
        <f t="shared" si="4"/>
        <v>38</v>
      </c>
    </row>
    <row r="42" spans="1:11" x14ac:dyDescent="0.2">
      <c r="A42" s="95" t="str">
        <f>IF(ISBLANK('Data Entry'!A42), "", 'Data Entry'!A42)</f>
        <v/>
      </c>
      <c r="B42" s="25" t="str">
        <f>IF(ISBLANK('Data Entry'!B42), "", 'Data Entry'!B42)</f>
        <v/>
      </c>
      <c r="C42" s="96"/>
      <c r="D42" s="95" t="str">
        <f t="shared" si="0"/>
        <v/>
      </c>
      <c r="E42" s="95" t="str">
        <f t="shared" si="1"/>
        <v/>
      </c>
      <c r="F42" s="96"/>
      <c r="G42" s="95" t="str">
        <f t="shared" ca="1" si="2"/>
        <v/>
      </c>
      <c r="H42" s="95" t="str">
        <f t="shared" ca="1" si="3"/>
        <v/>
      </c>
      <c r="I42" s="25" t="str">
        <f>IF(ISNUMBER(A42), COUNT($A$4:$A$203) - COUNT($A42:$A$203), "")</f>
        <v/>
      </c>
      <c r="J42" s="25" t="str">
        <f>IF(ISNUMBER(B42), COUNT($B$4:$B$203) - COUNT($B42:$B$203), "")</f>
        <v/>
      </c>
      <c r="K42" s="27">
        <f t="shared" si="4"/>
        <v>39</v>
      </c>
    </row>
    <row r="43" spans="1:11" x14ac:dyDescent="0.2">
      <c r="A43" s="95" t="str">
        <f>IF(ISBLANK('Data Entry'!A43), "", 'Data Entry'!A43)</f>
        <v/>
      </c>
      <c r="B43" s="25" t="str">
        <f>IF(ISBLANK('Data Entry'!B43), "", 'Data Entry'!B43)</f>
        <v/>
      </c>
      <c r="C43" s="96"/>
      <c r="D43" s="95" t="str">
        <f t="shared" si="0"/>
        <v/>
      </c>
      <c r="E43" s="95" t="str">
        <f t="shared" si="1"/>
        <v/>
      </c>
      <c r="F43" s="96"/>
      <c r="G43" s="95" t="str">
        <f t="shared" ca="1" si="2"/>
        <v/>
      </c>
      <c r="H43" s="95" t="str">
        <f t="shared" ca="1" si="3"/>
        <v/>
      </c>
      <c r="I43" s="25" t="str">
        <f>IF(ISNUMBER(A43), COUNT($A$4:$A$203) - COUNT($A43:$A$203), "")</f>
        <v/>
      </c>
      <c r="J43" s="25" t="str">
        <f>IF(ISNUMBER(B43), COUNT($B$4:$B$203) - COUNT($B43:$B$203), "")</f>
        <v/>
      </c>
      <c r="K43" s="27">
        <f t="shared" si="4"/>
        <v>40</v>
      </c>
    </row>
    <row r="44" spans="1:11" x14ac:dyDescent="0.2">
      <c r="A44" s="95" t="str">
        <f>IF(ISBLANK('Data Entry'!A44), "", 'Data Entry'!A44)</f>
        <v/>
      </c>
      <c r="B44" s="25" t="str">
        <f>IF(ISBLANK('Data Entry'!B44), "", 'Data Entry'!B44)</f>
        <v/>
      </c>
      <c r="C44" s="96"/>
      <c r="D44" s="95" t="str">
        <f t="shared" si="0"/>
        <v/>
      </c>
      <c r="E44" s="95" t="str">
        <f t="shared" si="1"/>
        <v/>
      </c>
      <c r="F44" s="96"/>
      <c r="G44" s="95" t="str">
        <f t="shared" ca="1" si="2"/>
        <v/>
      </c>
      <c r="H44" s="95" t="str">
        <f t="shared" ca="1" si="3"/>
        <v/>
      </c>
      <c r="I44" s="25" t="str">
        <f>IF(ISNUMBER(A44), COUNT($A$4:$A$203) - COUNT($A44:$A$203), "")</f>
        <v/>
      </c>
      <c r="J44" s="25" t="str">
        <f>IF(ISNUMBER(B44), COUNT($B$4:$B$203) - COUNT($B44:$B$203), "")</f>
        <v/>
      </c>
      <c r="K44" s="27">
        <f t="shared" si="4"/>
        <v>41</v>
      </c>
    </row>
    <row r="45" spans="1:11" x14ac:dyDescent="0.2">
      <c r="A45" s="95" t="str">
        <f>IF(ISBLANK('Data Entry'!A45), "", 'Data Entry'!A45)</f>
        <v/>
      </c>
      <c r="B45" s="25" t="str">
        <f>IF(ISBLANK('Data Entry'!B45), "", 'Data Entry'!B45)</f>
        <v/>
      </c>
      <c r="C45" s="96"/>
      <c r="D45" s="95" t="str">
        <f t="shared" si="0"/>
        <v/>
      </c>
      <c r="E45" s="95" t="str">
        <f t="shared" si="1"/>
        <v/>
      </c>
      <c r="F45" s="96"/>
      <c r="G45" s="95" t="str">
        <f t="shared" ca="1" si="2"/>
        <v/>
      </c>
      <c r="H45" s="95" t="str">
        <f t="shared" ca="1" si="3"/>
        <v/>
      </c>
      <c r="I45" s="25" t="str">
        <f>IF(ISNUMBER(A45), COUNT($A$4:$A$203) - COUNT($A45:$A$203), "")</f>
        <v/>
      </c>
      <c r="J45" s="25" t="str">
        <f>IF(ISNUMBER(B45), COUNT($B$4:$B$203) - COUNT($B45:$B$203), "")</f>
        <v/>
      </c>
      <c r="K45" s="27">
        <f t="shared" si="4"/>
        <v>42</v>
      </c>
    </row>
    <row r="46" spans="1:11" x14ac:dyDescent="0.2">
      <c r="A46" s="95" t="str">
        <f>IF(ISBLANK('Data Entry'!A46), "", 'Data Entry'!A46)</f>
        <v/>
      </c>
      <c r="B46" s="25" t="str">
        <f>IF(ISBLANK('Data Entry'!B46), "", 'Data Entry'!B46)</f>
        <v/>
      </c>
      <c r="C46" s="96"/>
      <c r="D46" s="95" t="str">
        <f t="shared" si="0"/>
        <v/>
      </c>
      <c r="E46" s="95" t="str">
        <f t="shared" si="1"/>
        <v/>
      </c>
      <c r="F46" s="96"/>
      <c r="G46" s="95" t="str">
        <f t="shared" ca="1" si="2"/>
        <v/>
      </c>
      <c r="H46" s="95" t="str">
        <f t="shared" ca="1" si="3"/>
        <v/>
      </c>
      <c r="I46" s="25" t="str">
        <f>IF(ISNUMBER(A46), COUNT($A$4:$A$203) - COUNT($A46:$A$203), "")</f>
        <v/>
      </c>
      <c r="J46" s="25" t="str">
        <f>IF(ISNUMBER(B46), COUNT($B$4:$B$203) - COUNT($B46:$B$203), "")</f>
        <v/>
      </c>
      <c r="K46" s="27">
        <f t="shared" si="4"/>
        <v>43</v>
      </c>
    </row>
    <row r="47" spans="1:11" x14ac:dyDescent="0.2">
      <c r="A47" s="95" t="str">
        <f>IF(ISBLANK('Data Entry'!A47), "", 'Data Entry'!A47)</f>
        <v/>
      </c>
      <c r="B47" s="25" t="str">
        <f>IF(ISBLANK('Data Entry'!B47), "", 'Data Entry'!B47)</f>
        <v/>
      </c>
      <c r="C47" s="96"/>
      <c r="D47" s="95" t="str">
        <f t="shared" si="0"/>
        <v/>
      </c>
      <c r="E47" s="95" t="str">
        <f t="shared" si="1"/>
        <v/>
      </c>
      <c r="F47" s="96"/>
      <c r="G47" s="95" t="str">
        <f t="shared" ca="1" si="2"/>
        <v/>
      </c>
      <c r="H47" s="95" t="str">
        <f t="shared" ca="1" si="3"/>
        <v/>
      </c>
      <c r="I47" s="25" t="str">
        <f>IF(ISNUMBER(A47), COUNT($A$4:$A$203) - COUNT($A47:$A$203), "")</f>
        <v/>
      </c>
      <c r="J47" s="25" t="str">
        <f>IF(ISNUMBER(B47), COUNT($B$4:$B$203) - COUNT($B47:$B$203), "")</f>
        <v/>
      </c>
      <c r="K47" s="27">
        <f t="shared" si="4"/>
        <v>44</v>
      </c>
    </row>
    <row r="48" spans="1:11" x14ac:dyDescent="0.2">
      <c r="A48" s="95" t="str">
        <f>IF(ISBLANK('Data Entry'!A48), "", 'Data Entry'!A48)</f>
        <v/>
      </c>
      <c r="B48" s="25" t="str">
        <f>IF(ISBLANK('Data Entry'!B48), "", 'Data Entry'!B48)</f>
        <v/>
      </c>
      <c r="C48" s="96"/>
      <c r="D48" s="95" t="str">
        <f t="shared" si="0"/>
        <v/>
      </c>
      <c r="E48" s="95" t="str">
        <f t="shared" si="1"/>
        <v/>
      </c>
      <c r="F48" s="96"/>
      <c r="G48" s="95" t="str">
        <f t="shared" ca="1" si="2"/>
        <v/>
      </c>
      <c r="H48" s="95" t="str">
        <f t="shared" ca="1" si="3"/>
        <v/>
      </c>
      <c r="I48" s="25" t="str">
        <f>IF(ISNUMBER(A48), COUNT($A$4:$A$203) - COUNT($A48:$A$203), "")</f>
        <v/>
      </c>
      <c r="J48" s="25" t="str">
        <f>IF(ISNUMBER(B48), COUNT($B$4:$B$203) - COUNT($B48:$B$203), "")</f>
        <v/>
      </c>
      <c r="K48" s="27">
        <f t="shared" si="4"/>
        <v>45</v>
      </c>
    </row>
    <row r="49" spans="1:11" x14ac:dyDescent="0.2">
      <c r="A49" s="95" t="str">
        <f>IF(ISBLANK('Data Entry'!A49), "", 'Data Entry'!A49)</f>
        <v/>
      </c>
      <c r="B49" s="25" t="str">
        <f>IF(ISBLANK('Data Entry'!B49), "", 'Data Entry'!B49)</f>
        <v/>
      </c>
      <c r="C49" s="96"/>
      <c r="D49" s="95" t="str">
        <f t="shared" si="0"/>
        <v/>
      </c>
      <c r="E49" s="95" t="str">
        <f t="shared" si="1"/>
        <v/>
      </c>
      <c r="F49" s="96"/>
      <c r="G49" s="95" t="str">
        <f t="shared" ca="1" si="2"/>
        <v/>
      </c>
      <c r="H49" s="95" t="str">
        <f t="shared" ca="1" si="3"/>
        <v/>
      </c>
      <c r="I49" s="25" t="str">
        <f>IF(ISNUMBER(A49), COUNT($A$4:$A$203) - COUNT($A49:$A$203), "")</f>
        <v/>
      </c>
      <c r="J49" s="25" t="str">
        <f>IF(ISNUMBER(B49), COUNT($B$4:$B$203) - COUNT($B49:$B$203), "")</f>
        <v/>
      </c>
      <c r="K49" s="27">
        <f t="shared" si="4"/>
        <v>46</v>
      </c>
    </row>
    <row r="50" spans="1:11" x14ac:dyDescent="0.2">
      <c r="A50" s="95" t="str">
        <f>IF(ISBLANK('Data Entry'!A50), "", 'Data Entry'!A50)</f>
        <v/>
      </c>
      <c r="B50" s="25" t="str">
        <f>IF(ISBLANK('Data Entry'!B50), "", 'Data Entry'!B50)</f>
        <v/>
      </c>
      <c r="C50" s="96"/>
      <c r="D50" s="95" t="str">
        <f t="shared" si="0"/>
        <v/>
      </c>
      <c r="E50" s="95" t="str">
        <f t="shared" si="1"/>
        <v/>
      </c>
      <c r="F50" s="96"/>
      <c r="G50" s="95" t="str">
        <f t="shared" ca="1" si="2"/>
        <v/>
      </c>
      <c r="H50" s="95" t="str">
        <f t="shared" ca="1" si="3"/>
        <v/>
      </c>
      <c r="I50" s="25" t="str">
        <f>IF(ISNUMBER(A50), COUNT($A$4:$A$203) - COUNT($A50:$A$203), "")</f>
        <v/>
      </c>
      <c r="J50" s="25" t="str">
        <f>IF(ISNUMBER(B50), COUNT($B$4:$B$203) - COUNT($B50:$B$203), "")</f>
        <v/>
      </c>
      <c r="K50" s="27">
        <f t="shared" si="4"/>
        <v>47</v>
      </c>
    </row>
    <row r="51" spans="1:11" x14ac:dyDescent="0.2">
      <c r="A51" s="95" t="str">
        <f>IF(ISBLANK('Data Entry'!A51), "", 'Data Entry'!A51)</f>
        <v/>
      </c>
      <c r="B51" s="25" t="str">
        <f>IF(ISBLANK('Data Entry'!B51), "", 'Data Entry'!B51)</f>
        <v/>
      </c>
      <c r="C51" s="96"/>
      <c r="D51" s="95" t="str">
        <f t="shared" si="0"/>
        <v/>
      </c>
      <c r="E51" s="95" t="str">
        <f t="shared" si="1"/>
        <v/>
      </c>
      <c r="F51" s="96"/>
      <c r="G51" s="95" t="str">
        <f t="shared" ca="1" si="2"/>
        <v/>
      </c>
      <c r="H51" s="95" t="str">
        <f t="shared" ca="1" si="3"/>
        <v/>
      </c>
      <c r="I51" s="25" t="str">
        <f>IF(ISNUMBER(A51), COUNT($A$4:$A$203) - COUNT($A51:$A$203), "")</f>
        <v/>
      </c>
      <c r="J51" s="25" t="str">
        <f>IF(ISNUMBER(B51), COUNT($B$4:$B$203) - COUNT($B51:$B$203), "")</f>
        <v/>
      </c>
      <c r="K51" s="27">
        <f t="shared" si="4"/>
        <v>48</v>
      </c>
    </row>
    <row r="52" spans="1:11" x14ac:dyDescent="0.2">
      <c r="A52" s="95" t="str">
        <f>IF(ISBLANK('Data Entry'!A52), "", 'Data Entry'!A52)</f>
        <v/>
      </c>
      <c r="B52" s="25" t="str">
        <f>IF(ISBLANK('Data Entry'!B52), "", 'Data Entry'!B52)</f>
        <v/>
      </c>
      <c r="C52" s="96"/>
      <c r="D52" s="95" t="str">
        <f t="shared" si="0"/>
        <v/>
      </c>
      <c r="E52" s="95" t="str">
        <f t="shared" si="1"/>
        <v/>
      </c>
      <c r="F52" s="96"/>
      <c r="G52" s="95" t="str">
        <f t="shared" ca="1" si="2"/>
        <v/>
      </c>
      <c r="H52" s="95" t="str">
        <f t="shared" ca="1" si="3"/>
        <v/>
      </c>
      <c r="I52" s="25" t="str">
        <f>IF(ISNUMBER(A52), COUNT($A$4:$A$203) - COUNT($A52:$A$203), "")</f>
        <v/>
      </c>
      <c r="J52" s="25" t="str">
        <f>IF(ISNUMBER(B52), COUNT($B$4:$B$203) - COUNT($B52:$B$203), "")</f>
        <v/>
      </c>
      <c r="K52" s="27">
        <f t="shared" si="4"/>
        <v>49</v>
      </c>
    </row>
    <row r="53" spans="1:11" x14ac:dyDescent="0.2">
      <c r="A53" s="95" t="str">
        <f>IF(ISBLANK('Data Entry'!A53), "", 'Data Entry'!A53)</f>
        <v/>
      </c>
      <c r="B53" s="25" t="str">
        <f>IF(ISBLANK('Data Entry'!B53), "", 'Data Entry'!B53)</f>
        <v/>
      </c>
      <c r="C53" s="96"/>
      <c r="D53" s="95" t="str">
        <f t="shared" si="0"/>
        <v/>
      </c>
      <c r="E53" s="95" t="str">
        <f t="shared" si="1"/>
        <v/>
      </c>
      <c r="F53" s="96"/>
      <c r="G53" s="95" t="str">
        <f t="shared" ca="1" si="2"/>
        <v/>
      </c>
      <c r="H53" s="95" t="str">
        <f t="shared" ca="1" si="3"/>
        <v/>
      </c>
      <c r="I53" s="25" t="str">
        <f>IF(ISNUMBER(A53), COUNT($A$4:$A$203) - COUNT($A53:$A$203), "")</f>
        <v/>
      </c>
      <c r="J53" s="25" t="str">
        <f>IF(ISNUMBER(B53), COUNT($B$4:$B$203) - COUNT($B53:$B$203), "")</f>
        <v/>
      </c>
      <c r="K53" s="27">
        <f t="shared" si="4"/>
        <v>50</v>
      </c>
    </row>
    <row r="54" spans="1:11" x14ac:dyDescent="0.2">
      <c r="A54" s="95" t="str">
        <f>IF(ISBLANK('Data Entry'!A54), "", 'Data Entry'!A54)</f>
        <v/>
      </c>
      <c r="B54" s="25" t="str">
        <f>IF(ISBLANK('Data Entry'!B54), "", 'Data Entry'!B54)</f>
        <v/>
      </c>
      <c r="C54" s="96"/>
      <c r="D54" s="95" t="str">
        <f t="shared" ref="D54:D117" si="5">IF(ISNUMBER(A54), A54, IF(A54 = "XX", D53, ""))</f>
        <v/>
      </c>
      <c r="E54" s="95" t="str">
        <f t="shared" ref="E54:E117" si="6">IF(ISNUMBER(B54), B54, IF(B54 = "XX", E53, ""))</f>
        <v/>
      </c>
      <c r="F54" s="96"/>
      <c r="G54" s="95" t="str">
        <f t="shared" ca="1" si="2"/>
        <v/>
      </c>
      <c r="H54" s="95" t="str">
        <f t="shared" ca="1" si="3"/>
        <v/>
      </c>
      <c r="I54" s="25" t="str">
        <f>IF(ISNUMBER(A54), COUNT($A$4:$A$203) - COUNT($A54:$A$203), "")</f>
        <v/>
      </c>
      <c r="J54" s="25" t="str">
        <f>IF(ISNUMBER(B54), COUNT($B$4:$B$203) - COUNT($B54:$B$203), "")</f>
        <v/>
      </c>
      <c r="K54" s="27">
        <f t="shared" si="4"/>
        <v>51</v>
      </c>
    </row>
    <row r="55" spans="1:11" x14ac:dyDescent="0.2">
      <c r="A55" s="95" t="str">
        <f>IF(ISBLANK('Data Entry'!A55), "", 'Data Entry'!A55)</f>
        <v/>
      </c>
      <c r="B55" s="25" t="str">
        <f>IF(ISBLANK('Data Entry'!B55), "", 'Data Entry'!B55)</f>
        <v/>
      </c>
      <c r="C55" s="96"/>
      <c r="D55" s="95" t="str">
        <f t="shared" si="5"/>
        <v/>
      </c>
      <c r="E55" s="95" t="str">
        <f t="shared" si="6"/>
        <v/>
      </c>
      <c r="F55" s="96"/>
      <c r="G55" s="95" t="str">
        <f t="shared" ca="1" si="2"/>
        <v/>
      </c>
      <c r="H55" s="95" t="str">
        <f t="shared" ca="1" si="3"/>
        <v/>
      </c>
      <c r="I55" s="25" t="str">
        <f>IF(ISNUMBER(A55), COUNT($A$4:$A$203) - COUNT($A55:$A$203), "")</f>
        <v/>
      </c>
      <c r="J55" s="25" t="str">
        <f>IF(ISNUMBER(B55), COUNT($B$4:$B$203) - COUNT($B55:$B$203), "")</f>
        <v/>
      </c>
      <c r="K55" s="27">
        <f t="shared" si="4"/>
        <v>52</v>
      </c>
    </row>
    <row r="56" spans="1:11" x14ac:dyDescent="0.2">
      <c r="A56" s="95" t="str">
        <f>IF(ISBLANK('Data Entry'!A56), "", 'Data Entry'!A56)</f>
        <v/>
      </c>
      <c r="B56" s="25" t="str">
        <f>IF(ISBLANK('Data Entry'!B56), "", 'Data Entry'!B56)</f>
        <v/>
      </c>
      <c r="C56" s="96"/>
      <c r="D56" s="95" t="str">
        <f t="shared" si="5"/>
        <v/>
      </c>
      <c r="E56" s="95" t="str">
        <f t="shared" si="6"/>
        <v/>
      </c>
      <c r="F56" s="96"/>
      <c r="G56" s="95" t="str">
        <f t="shared" ca="1" si="2"/>
        <v/>
      </c>
      <c r="H56" s="95" t="str">
        <f t="shared" ca="1" si="3"/>
        <v/>
      </c>
      <c r="I56" s="25" t="str">
        <f>IF(ISNUMBER(A56), COUNT($A$4:$A$203) - COUNT($A56:$A$203), "")</f>
        <v/>
      </c>
      <c r="J56" s="25" t="str">
        <f>IF(ISNUMBER(B56), COUNT($B$4:$B$203) - COUNT($B56:$B$203), "")</f>
        <v/>
      </c>
      <c r="K56" s="27">
        <f t="shared" si="4"/>
        <v>53</v>
      </c>
    </row>
    <row r="57" spans="1:11" x14ac:dyDescent="0.2">
      <c r="A57" s="95" t="str">
        <f>IF(ISBLANK('Data Entry'!A57), "", 'Data Entry'!A57)</f>
        <v/>
      </c>
      <c r="B57" s="25" t="str">
        <f>IF(ISBLANK('Data Entry'!B57), "", 'Data Entry'!B57)</f>
        <v/>
      </c>
      <c r="C57" s="96"/>
      <c r="D57" s="95" t="str">
        <f t="shared" si="5"/>
        <v/>
      </c>
      <c r="E57" s="95" t="str">
        <f t="shared" si="6"/>
        <v/>
      </c>
      <c r="F57" s="96"/>
      <c r="G57" s="95" t="str">
        <f t="shared" ca="1" si="2"/>
        <v/>
      </c>
      <c r="H57" s="95" t="str">
        <f t="shared" ca="1" si="3"/>
        <v/>
      </c>
      <c r="I57" s="25" t="str">
        <f>IF(ISNUMBER(A57), COUNT($A$4:$A$203) - COUNT($A57:$A$203), "")</f>
        <v/>
      </c>
      <c r="J57" s="25" t="str">
        <f>IF(ISNUMBER(B57), COUNT($B$4:$B$203) - COUNT($B57:$B$203), "")</f>
        <v/>
      </c>
      <c r="K57" s="27">
        <f t="shared" si="4"/>
        <v>54</v>
      </c>
    </row>
    <row r="58" spans="1:11" x14ac:dyDescent="0.2">
      <c r="A58" s="95" t="str">
        <f>IF(ISBLANK('Data Entry'!A58), "", 'Data Entry'!A58)</f>
        <v/>
      </c>
      <c r="B58" s="25" t="str">
        <f>IF(ISBLANK('Data Entry'!B58), "", 'Data Entry'!B58)</f>
        <v/>
      </c>
      <c r="C58" s="96"/>
      <c r="D58" s="95" t="str">
        <f t="shared" si="5"/>
        <v/>
      </c>
      <c r="E58" s="95" t="str">
        <f t="shared" si="6"/>
        <v/>
      </c>
      <c r="F58" s="96"/>
      <c r="G58" s="95" t="str">
        <f t="shared" ca="1" si="2"/>
        <v/>
      </c>
      <c r="H58" s="95" t="str">
        <f t="shared" ca="1" si="3"/>
        <v/>
      </c>
      <c r="I58" s="25" t="str">
        <f>IF(ISNUMBER(A58), COUNT($A$4:$A$203) - COUNT($A58:$A$203), "")</f>
        <v/>
      </c>
      <c r="J58" s="25" t="str">
        <f>IF(ISNUMBER(B58), COUNT($B$4:$B$203) - COUNT($B58:$B$203), "")</f>
        <v/>
      </c>
      <c r="K58" s="27">
        <f t="shared" si="4"/>
        <v>55</v>
      </c>
    </row>
    <row r="59" spans="1:11" x14ac:dyDescent="0.2">
      <c r="A59" s="95" t="str">
        <f>IF(ISBLANK('Data Entry'!A59), "", 'Data Entry'!A59)</f>
        <v/>
      </c>
      <c r="B59" s="25" t="str">
        <f>IF(ISBLANK('Data Entry'!B59), "", 'Data Entry'!B59)</f>
        <v/>
      </c>
      <c r="C59" s="96"/>
      <c r="D59" s="95" t="str">
        <f t="shared" si="5"/>
        <v/>
      </c>
      <c r="E59" s="95" t="str">
        <f t="shared" si="6"/>
        <v/>
      </c>
      <c r="F59" s="96"/>
      <c r="G59" s="95" t="str">
        <f t="shared" ca="1" si="2"/>
        <v/>
      </c>
      <c r="H59" s="95" t="str">
        <f t="shared" ca="1" si="3"/>
        <v/>
      </c>
      <c r="I59" s="25" t="str">
        <f>IF(ISNUMBER(A59), COUNT($A$4:$A$203) - COUNT($A59:$A$203), "")</f>
        <v/>
      </c>
      <c r="J59" s="25" t="str">
        <f>IF(ISNUMBER(B59), COUNT($B$4:$B$203) - COUNT($B59:$B$203), "")</f>
        <v/>
      </c>
      <c r="K59" s="27">
        <f t="shared" si="4"/>
        <v>56</v>
      </c>
    </row>
    <row r="60" spans="1:11" x14ac:dyDescent="0.2">
      <c r="A60" s="95" t="str">
        <f>IF(ISBLANK('Data Entry'!A60), "", 'Data Entry'!A60)</f>
        <v/>
      </c>
      <c r="B60" s="25" t="str">
        <f>IF(ISBLANK('Data Entry'!B60), "", 'Data Entry'!B60)</f>
        <v/>
      </c>
      <c r="C60" s="96"/>
      <c r="D60" s="95" t="str">
        <f t="shared" si="5"/>
        <v/>
      </c>
      <c r="E60" s="95" t="str">
        <f t="shared" si="6"/>
        <v/>
      </c>
      <c r="F60" s="96"/>
      <c r="G60" s="95" t="str">
        <f t="shared" ca="1" si="2"/>
        <v/>
      </c>
      <c r="H60" s="95" t="str">
        <f t="shared" ca="1" si="3"/>
        <v/>
      </c>
      <c r="I60" s="25" t="str">
        <f>IF(ISNUMBER(A60), COUNT($A$4:$A$203) - COUNT($A60:$A$203), "")</f>
        <v/>
      </c>
      <c r="J60" s="25" t="str">
        <f>IF(ISNUMBER(B60), COUNT($B$4:$B$203) - COUNT($B60:$B$203), "")</f>
        <v/>
      </c>
      <c r="K60" s="27">
        <f t="shared" si="4"/>
        <v>57</v>
      </c>
    </row>
    <row r="61" spans="1:11" x14ac:dyDescent="0.2">
      <c r="A61" s="95" t="str">
        <f>IF(ISBLANK('Data Entry'!A61), "", 'Data Entry'!A61)</f>
        <v/>
      </c>
      <c r="B61" s="25" t="str">
        <f>IF(ISBLANK('Data Entry'!B61), "", 'Data Entry'!B61)</f>
        <v/>
      </c>
      <c r="C61" s="96"/>
      <c r="D61" s="95" t="str">
        <f t="shared" si="5"/>
        <v/>
      </c>
      <c r="E61" s="95" t="str">
        <f t="shared" si="6"/>
        <v/>
      </c>
      <c r="F61" s="96"/>
      <c r="G61" s="95" t="str">
        <f t="shared" ca="1" si="2"/>
        <v/>
      </c>
      <c r="H61" s="95" t="str">
        <f t="shared" ca="1" si="3"/>
        <v/>
      </c>
      <c r="I61" s="25" t="str">
        <f>IF(ISNUMBER(A61), COUNT($A$4:$A$203) - COUNT($A61:$A$203), "")</f>
        <v/>
      </c>
      <c r="J61" s="25" t="str">
        <f>IF(ISNUMBER(B61), COUNT($B$4:$B$203) - COUNT($B61:$B$203), "")</f>
        <v/>
      </c>
      <c r="K61" s="27">
        <f t="shared" si="4"/>
        <v>58</v>
      </c>
    </row>
    <row r="62" spans="1:11" x14ac:dyDescent="0.2">
      <c r="A62" s="95" t="str">
        <f>IF(ISBLANK('Data Entry'!A62), "", 'Data Entry'!A62)</f>
        <v/>
      </c>
      <c r="B62" s="25" t="str">
        <f>IF(ISBLANK('Data Entry'!B62), "", 'Data Entry'!B62)</f>
        <v/>
      </c>
      <c r="C62" s="96"/>
      <c r="D62" s="95" t="str">
        <f t="shared" si="5"/>
        <v/>
      </c>
      <c r="E62" s="95" t="str">
        <f t="shared" si="6"/>
        <v/>
      </c>
      <c r="F62" s="96"/>
      <c r="G62" s="95" t="str">
        <f t="shared" ca="1" si="2"/>
        <v/>
      </c>
      <c r="H62" s="95" t="str">
        <f t="shared" ca="1" si="3"/>
        <v/>
      </c>
      <c r="I62" s="25" t="str">
        <f>IF(ISNUMBER(A62), COUNT($A$4:$A$203) - COUNT($A62:$A$203), "")</f>
        <v/>
      </c>
      <c r="J62" s="25" t="str">
        <f>IF(ISNUMBER(B62), COUNT($B$4:$B$203) - COUNT($B62:$B$203), "")</f>
        <v/>
      </c>
      <c r="K62" s="27">
        <f t="shared" si="4"/>
        <v>59</v>
      </c>
    </row>
    <row r="63" spans="1:11" x14ac:dyDescent="0.2">
      <c r="A63" s="95" t="str">
        <f>IF(ISBLANK('Data Entry'!A63), "", 'Data Entry'!A63)</f>
        <v/>
      </c>
      <c r="B63" s="25" t="str">
        <f>IF(ISBLANK('Data Entry'!B63), "", 'Data Entry'!B63)</f>
        <v/>
      </c>
      <c r="C63" s="96"/>
      <c r="D63" s="95" t="str">
        <f t="shared" si="5"/>
        <v/>
      </c>
      <c r="E63" s="95" t="str">
        <f t="shared" si="6"/>
        <v/>
      </c>
      <c r="F63" s="96"/>
      <c r="G63" s="95" t="str">
        <f t="shared" ca="1" si="2"/>
        <v/>
      </c>
      <c r="H63" s="95" t="str">
        <f t="shared" ca="1" si="3"/>
        <v/>
      </c>
      <c r="I63" s="25" t="str">
        <f>IF(ISNUMBER(A63), COUNT($A$4:$A$203) - COUNT($A63:$A$203), "")</f>
        <v/>
      </c>
      <c r="J63" s="25" t="str">
        <f>IF(ISNUMBER(B63), COUNT($B$4:$B$203) - COUNT($B63:$B$203), "")</f>
        <v/>
      </c>
      <c r="K63" s="27">
        <f t="shared" si="4"/>
        <v>60</v>
      </c>
    </row>
    <row r="64" spans="1:11" x14ac:dyDescent="0.2">
      <c r="A64" s="95" t="str">
        <f>IF(ISBLANK('Data Entry'!A64), "", 'Data Entry'!A64)</f>
        <v/>
      </c>
      <c r="B64" s="25" t="str">
        <f>IF(ISBLANK('Data Entry'!B64), "", 'Data Entry'!B64)</f>
        <v/>
      </c>
      <c r="C64" s="96"/>
      <c r="D64" s="95" t="str">
        <f t="shared" si="5"/>
        <v/>
      </c>
      <c r="E64" s="95" t="str">
        <f t="shared" si="6"/>
        <v/>
      </c>
      <c r="F64" s="96"/>
      <c r="G64" s="95" t="str">
        <f t="shared" ca="1" si="2"/>
        <v/>
      </c>
      <c r="H64" s="95" t="str">
        <f t="shared" ca="1" si="3"/>
        <v/>
      </c>
      <c r="I64" s="25" t="str">
        <f>IF(ISNUMBER(A64), COUNT($A$4:$A$203) - COUNT($A64:$A$203), "")</f>
        <v/>
      </c>
      <c r="J64" s="25" t="str">
        <f>IF(ISNUMBER(B64), COUNT($B$4:$B$203) - COUNT($B64:$B$203), "")</f>
        <v/>
      </c>
      <c r="K64" s="27">
        <f t="shared" si="4"/>
        <v>61</v>
      </c>
    </row>
    <row r="65" spans="1:11" x14ac:dyDescent="0.2">
      <c r="A65" s="95" t="str">
        <f>IF(ISBLANK('Data Entry'!A65), "", 'Data Entry'!A65)</f>
        <v/>
      </c>
      <c r="B65" s="25" t="str">
        <f>IF(ISBLANK('Data Entry'!B65), "", 'Data Entry'!B65)</f>
        <v/>
      </c>
      <c r="C65" s="96"/>
      <c r="D65" s="95" t="str">
        <f t="shared" si="5"/>
        <v/>
      </c>
      <c r="E65" s="95" t="str">
        <f t="shared" si="6"/>
        <v/>
      </c>
      <c r="F65" s="96"/>
      <c r="G65" s="95" t="str">
        <f t="shared" ca="1" si="2"/>
        <v/>
      </c>
      <c r="H65" s="95" t="str">
        <f t="shared" ca="1" si="3"/>
        <v/>
      </c>
      <c r="I65" s="25" t="str">
        <f>IF(ISNUMBER(A65), COUNT($A$4:$A$203) - COUNT($A65:$A$203), "")</f>
        <v/>
      </c>
      <c r="J65" s="25" t="str">
        <f>IF(ISNUMBER(B65), COUNT($B$4:$B$203) - COUNT($B65:$B$203), "")</f>
        <v/>
      </c>
      <c r="K65" s="27">
        <f t="shared" si="4"/>
        <v>62</v>
      </c>
    </row>
    <row r="66" spans="1:11" x14ac:dyDescent="0.2">
      <c r="A66" s="95" t="str">
        <f>IF(ISBLANK('Data Entry'!A66), "", 'Data Entry'!A66)</f>
        <v/>
      </c>
      <c r="B66" s="25" t="str">
        <f>IF(ISBLANK('Data Entry'!B66), "", 'Data Entry'!B66)</f>
        <v/>
      </c>
      <c r="C66" s="96"/>
      <c r="D66" s="95" t="str">
        <f t="shared" si="5"/>
        <v/>
      </c>
      <c r="E66" s="95" t="str">
        <f t="shared" si="6"/>
        <v/>
      </c>
      <c r="F66" s="96"/>
      <c r="G66" s="95" t="str">
        <f t="shared" ca="1" si="2"/>
        <v/>
      </c>
      <c r="H66" s="95" t="str">
        <f t="shared" ca="1" si="3"/>
        <v/>
      </c>
      <c r="I66" s="25" t="str">
        <f>IF(ISNUMBER(A66), COUNT($A$4:$A$203) - COUNT($A66:$A$203), "")</f>
        <v/>
      </c>
      <c r="J66" s="25" t="str">
        <f>IF(ISNUMBER(B66), COUNT($B$4:$B$203) - COUNT($B66:$B$203), "")</f>
        <v/>
      </c>
      <c r="K66" s="27">
        <f t="shared" si="4"/>
        <v>63</v>
      </c>
    </row>
    <row r="67" spans="1:11" x14ac:dyDescent="0.2">
      <c r="A67" s="95" t="str">
        <f>IF(ISBLANK('Data Entry'!A67), "", 'Data Entry'!A67)</f>
        <v/>
      </c>
      <c r="B67" s="25" t="str">
        <f>IF(ISBLANK('Data Entry'!B67), "", 'Data Entry'!B67)</f>
        <v/>
      </c>
      <c r="C67" s="96"/>
      <c r="D67" s="95" t="str">
        <f t="shared" si="5"/>
        <v/>
      </c>
      <c r="E67" s="95" t="str">
        <f t="shared" si="6"/>
        <v/>
      </c>
      <c r="F67" s="96"/>
      <c r="G67" s="95" t="str">
        <f t="shared" ca="1" si="2"/>
        <v/>
      </c>
      <c r="H67" s="95" t="str">
        <f t="shared" ca="1" si="3"/>
        <v/>
      </c>
      <c r="I67" s="25" t="str">
        <f>IF(ISNUMBER(A67), COUNT($A$4:$A$203) - COUNT($A67:$A$203), "")</f>
        <v/>
      </c>
      <c r="J67" s="25" t="str">
        <f>IF(ISNUMBER(B67), COUNT($B$4:$B$203) - COUNT($B67:$B$203), "")</f>
        <v/>
      </c>
      <c r="K67" s="27">
        <f t="shared" si="4"/>
        <v>64</v>
      </c>
    </row>
    <row r="68" spans="1:11" x14ac:dyDescent="0.2">
      <c r="A68" s="95" t="str">
        <f>IF(ISBLANK('Data Entry'!A68), "", 'Data Entry'!A68)</f>
        <v/>
      </c>
      <c r="B68" s="25" t="str">
        <f>IF(ISBLANK('Data Entry'!B68), "", 'Data Entry'!B68)</f>
        <v/>
      </c>
      <c r="C68" s="96"/>
      <c r="D68" s="95" t="str">
        <f t="shared" si="5"/>
        <v/>
      </c>
      <c r="E68" s="95" t="str">
        <f t="shared" si="6"/>
        <v/>
      </c>
      <c r="F68" s="96"/>
      <c r="G68" s="95" t="str">
        <f t="shared" ca="1" si="2"/>
        <v/>
      </c>
      <c r="H68" s="95" t="str">
        <f t="shared" ca="1" si="3"/>
        <v/>
      </c>
      <c r="I68" s="25" t="str">
        <f>IF(ISNUMBER(A68), COUNT($A$4:$A$203) - COUNT($A68:$A$203), "")</f>
        <v/>
      </c>
      <c r="J68" s="25" t="str">
        <f>IF(ISNUMBER(B68), COUNT($B$4:$B$203) - COUNT($B68:$B$203), "")</f>
        <v/>
      </c>
      <c r="K68" s="27">
        <f t="shared" si="4"/>
        <v>65</v>
      </c>
    </row>
    <row r="69" spans="1:11" x14ac:dyDescent="0.2">
      <c r="A69" s="95" t="str">
        <f>IF(ISBLANK('Data Entry'!A69), "", 'Data Entry'!A69)</f>
        <v/>
      </c>
      <c r="B69" s="25" t="str">
        <f>IF(ISBLANK('Data Entry'!B69), "", 'Data Entry'!B69)</f>
        <v/>
      </c>
      <c r="C69" s="96"/>
      <c r="D69" s="95" t="str">
        <f t="shared" si="5"/>
        <v/>
      </c>
      <c r="E69" s="95" t="str">
        <f t="shared" si="6"/>
        <v/>
      </c>
      <c r="F69" s="96"/>
      <c r="G69" s="95" t="str">
        <f t="shared" ca="1" si="2"/>
        <v/>
      </c>
      <c r="H69" s="95" t="str">
        <f t="shared" ca="1" si="3"/>
        <v/>
      </c>
      <c r="I69" s="25" t="str">
        <f>IF(ISNUMBER(A69), COUNT($A$4:$A$203) - COUNT($A69:$A$203), "")</f>
        <v/>
      </c>
      <c r="J69" s="25" t="str">
        <f>IF(ISNUMBER(B69), COUNT($B$4:$B$203) - COUNT($B69:$B$203), "")</f>
        <v/>
      </c>
      <c r="K69" s="27">
        <f t="shared" si="4"/>
        <v>66</v>
      </c>
    </row>
    <row r="70" spans="1:11" x14ac:dyDescent="0.2">
      <c r="A70" s="95" t="str">
        <f>IF(ISBLANK('Data Entry'!A70), "", 'Data Entry'!A70)</f>
        <v/>
      </c>
      <c r="B70" s="25" t="str">
        <f>IF(ISBLANK('Data Entry'!B70), "", 'Data Entry'!B70)</f>
        <v/>
      </c>
      <c r="C70" s="96"/>
      <c r="D70" s="95" t="str">
        <f t="shared" si="5"/>
        <v/>
      </c>
      <c r="E70" s="95" t="str">
        <f t="shared" si="6"/>
        <v/>
      </c>
      <c r="F70" s="96"/>
      <c r="G70" s="95" t="str">
        <f t="shared" ref="G70:G133" ca="1" si="7">IF(ISBLANK($A70), "", IF(OR($G69 = MAX($A$4:$A$203), $G69 = ""),"", OFFSET($A$3,MATCH($K70-1,I$4:I$203),0)))</f>
        <v/>
      </c>
      <c r="H70" s="95" t="str">
        <f t="shared" ref="H70:H133" ca="1" si="8">IF(ISBLANK($B70), "", IF(OR($H69 = MAX($B$4:$B$203), $H69 = ""),"", OFFSET($B$3,MATCH($K70-1,J$4:J$203),0)))</f>
        <v/>
      </c>
      <c r="I70" s="25" t="str">
        <f>IF(ISNUMBER(A70), COUNT($A$4:$A$203) - COUNT($A70:$A$203), "")</f>
        <v/>
      </c>
      <c r="J70" s="25" t="str">
        <f>IF(ISNUMBER(B70), COUNT($B$4:$B$203) - COUNT($B70:$B$203), "")</f>
        <v/>
      </c>
      <c r="K70" s="27">
        <f t="shared" ref="K70:K133" si="9" xml:space="preserve"> K69 + 1</f>
        <v>67</v>
      </c>
    </row>
    <row r="71" spans="1:11" x14ac:dyDescent="0.2">
      <c r="A71" s="95" t="str">
        <f>IF(ISBLANK('Data Entry'!A71), "", 'Data Entry'!A71)</f>
        <v/>
      </c>
      <c r="B71" s="25" t="str">
        <f>IF(ISBLANK('Data Entry'!B71), "", 'Data Entry'!B71)</f>
        <v/>
      </c>
      <c r="C71" s="96"/>
      <c r="D71" s="95" t="str">
        <f t="shared" si="5"/>
        <v/>
      </c>
      <c r="E71" s="95" t="str">
        <f t="shared" si="6"/>
        <v/>
      </c>
      <c r="F71" s="96"/>
      <c r="G71" s="95" t="str">
        <f t="shared" ca="1" si="7"/>
        <v/>
      </c>
      <c r="H71" s="95" t="str">
        <f t="shared" ca="1" si="8"/>
        <v/>
      </c>
      <c r="I71" s="25" t="str">
        <f>IF(ISNUMBER(A71), COUNT($A$4:$A$203) - COUNT($A71:$A$203), "")</f>
        <v/>
      </c>
      <c r="J71" s="25" t="str">
        <f>IF(ISNUMBER(B71), COUNT($B$4:$B$203) - COUNT($B71:$B$203), "")</f>
        <v/>
      </c>
      <c r="K71" s="27">
        <f t="shared" si="9"/>
        <v>68</v>
      </c>
    </row>
    <row r="72" spans="1:11" x14ac:dyDescent="0.2">
      <c r="A72" s="95" t="str">
        <f>IF(ISBLANK('Data Entry'!A72), "", 'Data Entry'!A72)</f>
        <v/>
      </c>
      <c r="B72" s="25" t="str">
        <f>IF(ISBLANK('Data Entry'!B72), "", 'Data Entry'!B72)</f>
        <v/>
      </c>
      <c r="C72" s="96"/>
      <c r="D72" s="95" t="str">
        <f t="shared" si="5"/>
        <v/>
      </c>
      <c r="E72" s="95" t="str">
        <f t="shared" si="6"/>
        <v/>
      </c>
      <c r="F72" s="96"/>
      <c r="G72" s="95" t="str">
        <f t="shared" ca="1" si="7"/>
        <v/>
      </c>
      <c r="H72" s="95" t="str">
        <f t="shared" ca="1" si="8"/>
        <v/>
      </c>
      <c r="I72" s="25" t="str">
        <f>IF(ISNUMBER(A72), COUNT($A$4:$A$203) - COUNT($A72:$A$203), "")</f>
        <v/>
      </c>
      <c r="J72" s="25" t="str">
        <f>IF(ISNUMBER(B72), COUNT($B$4:$B$203) - COUNT($B72:$B$203), "")</f>
        <v/>
      </c>
      <c r="K72" s="27">
        <f t="shared" si="9"/>
        <v>69</v>
      </c>
    </row>
    <row r="73" spans="1:11" x14ac:dyDescent="0.2">
      <c r="A73" s="95" t="str">
        <f>IF(ISBLANK('Data Entry'!A73), "", 'Data Entry'!A73)</f>
        <v/>
      </c>
      <c r="B73" s="25" t="str">
        <f>IF(ISBLANK('Data Entry'!B73), "", 'Data Entry'!B73)</f>
        <v/>
      </c>
      <c r="C73" s="96"/>
      <c r="D73" s="95" t="str">
        <f t="shared" si="5"/>
        <v/>
      </c>
      <c r="E73" s="95" t="str">
        <f t="shared" si="6"/>
        <v/>
      </c>
      <c r="F73" s="96"/>
      <c r="G73" s="95" t="str">
        <f t="shared" ca="1" si="7"/>
        <v/>
      </c>
      <c r="H73" s="95" t="str">
        <f t="shared" ca="1" si="8"/>
        <v/>
      </c>
      <c r="I73" s="25" t="str">
        <f>IF(ISNUMBER(A73), COUNT($A$4:$A$203) - COUNT($A73:$A$203), "")</f>
        <v/>
      </c>
      <c r="J73" s="25" t="str">
        <f>IF(ISNUMBER(B73), COUNT($B$4:$B$203) - COUNT($B73:$B$203), "")</f>
        <v/>
      </c>
      <c r="K73" s="27">
        <f t="shared" si="9"/>
        <v>70</v>
      </c>
    </row>
    <row r="74" spans="1:11" x14ac:dyDescent="0.2">
      <c r="A74" s="95" t="str">
        <f>IF(ISBLANK('Data Entry'!A74), "", 'Data Entry'!A74)</f>
        <v/>
      </c>
      <c r="B74" s="25" t="str">
        <f>IF(ISBLANK('Data Entry'!B74), "", 'Data Entry'!B74)</f>
        <v/>
      </c>
      <c r="C74" s="96"/>
      <c r="D74" s="95" t="str">
        <f t="shared" si="5"/>
        <v/>
      </c>
      <c r="E74" s="95" t="str">
        <f t="shared" si="6"/>
        <v/>
      </c>
      <c r="F74" s="96"/>
      <c r="G74" s="95" t="str">
        <f t="shared" ca="1" si="7"/>
        <v/>
      </c>
      <c r="H74" s="95" t="str">
        <f t="shared" ca="1" si="8"/>
        <v/>
      </c>
      <c r="I74" s="25" t="str">
        <f>IF(ISNUMBER(A74), COUNT($A$4:$A$203) - COUNT($A74:$A$203), "")</f>
        <v/>
      </c>
      <c r="J74" s="25" t="str">
        <f>IF(ISNUMBER(B74), COUNT($B$4:$B$203) - COUNT($B74:$B$203), "")</f>
        <v/>
      </c>
      <c r="K74" s="27">
        <f t="shared" si="9"/>
        <v>71</v>
      </c>
    </row>
    <row r="75" spans="1:11" x14ac:dyDescent="0.2">
      <c r="A75" s="95" t="str">
        <f>IF(ISBLANK('Data Entry'!A75), "", 'Data Entry'!A75)</f>
        <v/>
      </c>
      <c r="B75" s="25" t="str">
        <f>IF(ISBLANK('Data Entry'!B75), "", 'Data Entry'!B75)</f>
        <v/>
      </c>
      <c r="C75" s="96"/>
      <c r="D75" s="95" t="str">
        <f t="shared" si="5"/>
        <v/>
      </c>
      <c r="E75" s="95" t="str">
        <f t="shared" si="6"/>
        <v/>
      </c>
      <c r="F75" s="96"/>
      <c r="G75" s="95" t="str">
        <f t="shared" ca="1" si="7"/>
        <v/>
      </c>
      <c r="H75" s="95" t="str">
        <f t="shared" ca="1" si="8"/>
        <v/>
      </c>
      <c r="I75" s="25" t="str">
        <f>IF(ISNUMBER(A75), COUNT($A$4:$A$203) - COUNT($A75:$A$203), "")</f>
        <v/>
      </c>
      <c r="J75" s="25" t="str">
        <f>IF(ISNUMBER(B75), COUNT($B$4:$B$203) - COUNT($B75:$B$203), "")</f>
        <v/>
      </c>
      <c r="K75" s="27">
        <f t="shared" si="9"/>
        <v>72</v>
      </c>
    </row>
    <row r="76" spans="1:11" x14ac:dyDescent="0.2">
      <c r="A76" s="95" t="str">
        <f>IF(ISBLANK('Data Entry'!A76), "", 'Data Entry'!A76)</f>
        <v/>
      </c>
      <c r="B76" s="25" t="str">
        <f>IF(ISBLANK('Data Entry'!B76), "", 'Data Entry'!B76)</f>
        <v/>
      </c>
      <c r="C76" s="96"/>
      <c r="D76" s="95" t="str">
        <f t="shared" si="5"/>
        <v/>
      </c>
      <c r="E76" s="95" t="str">
        <f t="shared" si="6"/>
        <v/>
      </c>
      <c r="F76" s="96"/>
      <c r="G76" s="95" t="str">
        <f t="shared" ca="1" si="7"/>
        <v/>
      </c>
      <c r="H76" s="95" t="str">
        <f t="shared" ca="1" si="8"/>
        <v/>
      </c>
      <c r="I76" s="25" t="str">
        <f>IF(ISNUMBER(A76), COUNT($A$4:$A$203) - COUNT($A76:$A$203), "")</f>
        <v/>
      </c>
      <c r="J76" s="25" t="str">
        <f>IF(ISNUMBER(B76), COUNT($B$4:$B$203) - COUNT($B76:$B$203), "")</f>
        <v/>
      </c>
      <c r="K76" s="27">
        <f t="shared" si="9"/>
        <v>73</v>
      </c>
    </row>
    <row r="77" spans="1:11" x14ac:dyDescent="0.2">
      <c r="A77" s="95" t="str">
        <f>IF(ISBLANK('Data Entry'!A77), "", 'Data Entry'!A77)</f>
        <v/>
      </c>
      <c r="B77" s="25" t="str">
        <f>IF(ISBLANK('Data Entry'!B77), "", 'Data Entry'!B77)</f>
        <v/>
      </c>
      <c r="C77" s="96"/>
      <c r="D77" s="95" t="str">
        <f t="shared" si="5"/>
        <v/>
      </c>
      <c r="E77" s="95" t="str">
        <f t="shared" si="6"/>
        <v/>
      </c>
      <c r="F77" s="96"/>
      <c r="G77" s="95" t="str">
        <f t="shared" ca="1" si="7"/>
        <v/>
      </c>
      <c r="H77" s="95" t="str">
        <f t="shared" ca="1" si="8"/>
        <v/>
      </c>
      <c r="I77" s="25" t="str">
        <f>IF(ISNUMBER(A77), COUNT($A$4:$A$203) - COUNT($A77:$A$203), "")</f>
        <v/>
      </c>
      <c r="J77" s="25" t="str">
        <f>IF(ISNUMBER(B77), COUNT($B$4:$B$203) - COUNT($B77:$B$203), "")</f>
        <v/>
      </c>
      <c r="K77" s="27">
        <f t="shared" si="9"/>
        <v>74</v>
      </c>
    </row>
    <row r="78" spans="1:11" x14ac:dyDescent="0.2">
      <c r="A78" s="95" t="str">
        <f>IF(ISBLANK('Data Entry'!A78), "", 'Data Entry'!A78)</f>
        <v/>
      </c>
      <c r="B78" s="25" t="str">
        <f>IF(ISBLANK('Data Entry'!B78), "", 'Data Entry'!B78)</f>
        <v/>
      </c>
      <c r="C78" s="96"/>
      <c r="D78" s="95" t="str">
        <f t="shared" si="5"/>
        <v/>
      </c>
      <c r="E78" s="95" t="str">
        <f t="shared" si="6"/>
        <v/>
      </c>
      <c r="F78" s="96"/>
      <c r="G78" s="95" t="str">
        <f t="shared" ca="1" si="7"/>
        <v/>
      </c>
      <c r="H78" s="95" t="str">
        <f t="shared" ca="1" si="8"/>
        <v/>
      </c>
      <c r="I78" s="25" t="str">
        <f>IF(ISNUMBER(A78), COUNT($A$4:$A$203) - COUNT($A78:$A$203), "")</f>
        <v/>
      </c>
      <c r="J78" s="25" t="str">
        <f>IF(ISNUMBER(B78), COUNT($B$4:$B$203) - COUNT($B78:$B$203), "")</f>
        <v/>
      </c>
      <c r="K78" s="27">
        <f t="shared" si="9"/>
        <v>75</v>
      </c>
    </row>
    <row r="79" spans="1:11" x14ac:dyDescent="0.2">
      <c r="A79" s="95" t="str">
        <f>IF(ISBLANK('Data Entry'!A79), "", 'Data Entry'!A79)</f>
        <v/>
      </c>
      <c r="B79" s="25" t="str">
        <f>IF(ISBLANK('Data Entry'!B79), "", 'Data Entry'!B79)</f>
        <v/>
      </c>
      <c r="C79" s="96"/>
      <c r="D79" s="95" t="str">
        <f t="shared" si="5"/>
        <v/>
      </c>
      <c r="E79" s="95" t="str">
        <f t="shared" si="6"/>
        <v/>
      </c>
      <c r="F79" s="96"/>
      <c r="G79" s="95" t="str">
        <f t="shared" ca="1" si="7"/>
        <v/>
      </c>
      <c r="H79" s="95" t="str">
        <f t="shared" ca="1" si="8"/>
        <v/>
      </c>
      <c r="I79" s="25" t="str">
        <f>IF(ISNUMBER(A79), COUNT($A$4:$A$203) - COUNT($A79:$A$203), "")</f>
        <v/>
      </c>
      <c r="J79" s="25" t="str">
        <f>IF(ISNUMBER(B79), COUNT($B$4:$B$203) - COUNT($B79:$B$203), "")</f>
        <v/>
      </c>
      <c r="K79" s="27">
        <f t="shared" si="9"/>
        <v>76</v>
      </c>
    </row>
    <row r="80" spans="1:11" x14ac:dyDescent="0.2">
      <c r="A80" s="95" t="str">
        <f>IF(ISBLANK('Data Entry'!A80), "", 'Data Entry'!A80)</f>
        <v/>
      </c>
      <c r="B80" s="25" t="str">
        <f>IF(ISBLANK('Data Entry'!B80), "", 'Data Entry'!B80)</f>
        <v/>
      </c>
      <c r="C80" s="96"/>
      <c r="D80" s="95" t="str">
        <f t="shared" si="5"/>
        <v/>
      </c>
      <c r="E80" s="95" t="str">
        <f t="shared" si="6"/>
        <v/>
      </c>
      <c r="F80" s="96"/>
      <c r="G80" s="95" t="str">
        <f t="shared" ca="1" si="7"/>
        <v/>
      </c>
      <c r="H80" s="95" t="str">
        <f t="shared" ca="1" si="8"/>
        <v/>
      </c>
      <c r="I80" s="25" t="str">
        <f>IF(ISNUMBER(A80), COUNT($A$4:$A$203) - COUNT($A80:$A$203), "")</f>
        <v/>
      </c>
      <c r="J80" s="25" t="str">
        <f>IF(ISNUMBER(B80), COUNT($B$4:$B$203) - COUNT($B80:$B$203), "")</f>
        <v/>
      </c>
      <c r="K80" s="27">
        <f t="shared" si="9"/>
        <v>77</v>
      </c>
    </row>
    <row r="81" spans="1:11" x14ac:dyDescent="0.2">
      <c r="A81" s="95" t="str">
        <f>IF(ISBLANK('Data Entry'!A81), "", 'Data Entry'!A81)</f>
        <v/>
      </c>
      <c r="B81" s="25" t="str">
        <f>IF(ISBLANK('Data Entry'!B81), "", 'Data Entry'!B81)</f>
        <v/>
      </c>
      <c r="C81" s="96"/>
      <c r="D81" s="95" t="str">
        <f t="shared" si="5"/>
        <v/>
      </c>
      <c r="E81" s="95" t="str">
        <f t="shared" si="6"/>
        <v/>
      </c>
      <c r="F81" s="96"/>
      <c r="G81" s="95" t="str">
        <f t="shared" ca="1" si="7"/>
        <v/>
      </c>
      <c r="H81" s="95" t="str">
        <f t="shared" ca="1" si="8"/>
        <v/>
      </c>
      <c r="I81" s="25" t="str">
        <f>IF(ISNUMBER(A81), COUNT($A$4:$A$203) - COUNT($A81:$A$203), "")</f>
        <v/>
      </c>
      <c r="J81" s="25" t="str">
        <f>IF(ISNUMBER(B81), COUNT($B$4:$B$203) - COUNT($B81:$B$203), "")</f>
        <v/>
      </c>
      <c r="K81" s="27">
        <f t="shared" si="9"/>
        <v>78</v>
      </c>
    </row>
    <row r="82" spans="1:11" x14ac:dyDescent="0.2">
      <c r="A82" s="95" t="str">
        <f>IF(ISBLANK('Data Entry'!A82), "", 'Data Entry'!A82)</f>
        <v/>
      </c>
      <c r="B82" s="25" t="str">
        <f>IF(ISBLANK('Data Entry'!B82), "", 'Data Entry'!B82)</f>
        <v/>
      </c>
      <c r="C82" s="96"/>
      <c r="D82" s="95" t="str">
        <f t="shared" si="5"/>
        <v/>
      </c>
      <c r="E82" s="95" t="str">
        <f t="shared" si="6"/>
        <v/>
      </c>
      <c r="F82" s="96"/>
      <c r="G82" s="95" t="str">
        <f t="shared" ca="1" si="7"/>
        <v/>
      </c>
      <c r="H82" s="95" t="str">
        <f t="shared" ca="1" si="8"/>
        <v/>
      </c>
      <c r="I82" s="25" t="str">
        <f>IF(ISNUMBER(A82), COUNT($A$4:$A$203) - COUNT($A82:$A$203), "")</f>
        <v/>
      </c>
      <c r="J82" s="25" t="str">
        <f>IF(ISNUMBER(B82), COUNT($B$4:$B$203) - COUNT($B82:$B$203), "")</f>
        <v/>
      </c>
      <c r="K82" s="27">
        <f t="shared" si="9"/>
        <v>79</v>
      </c>
    </row>
    <row r="83" spans="1:11" x14ac:dyDescent="0.2">
      <c r="A83" s="95" t="str">
        <f>IF(ISBLANK('Data Entry'!A83), "", 'Data Entry'!A83)</f>
        <v/>
      </c>
      <c r="B83" s="25" t="str">
        <f>IF(ISBLANK('Data Entry'!B83), "", 'Data Entry'!B83)</f>
        <v/>
      </c>
      <c r="C83" s="96"/>
      <c r="D83" s="95" t="str">
        <f t="shared" si="5"/>
        <v/>
      </c>
      <c r="E83" s="95" t="str">
        <f t="shared" si="6"/>
        <v/>
      </c>
      <c r="F83" s="96"/>
      <c r="G83" s="95" t="str">
        <f t="shared" ca="1" si="7"/>
        <v/>
      </c>
      <c r="H83" s="95" t="str">
        <f t="shared" ca="1" si="8"/>
        <v/>
      </c>
      <c r="I83" s="25" t="str">
        <f>IF(ISNUMBER(A83), COUNT($A$4:$A$203) - COUNT($A83:$A$203), "")</f>
        <v/>
      </c>
      <c r="J83" s="25" t="str">
        <f>IF(ISNUMBER(B83), COUNT($B$4:$B$203) - COUNT($B83:$B$203), "")</f>
        <v/>
      </c>
      <c r="K83" s="27">
        <f t="shared" si="9"/>
        <v>80</v>
      </c>
    </row>
    <row r="84" spans="1:11" x14ac:dyDescent="0.2">
      <c r="A84" s="95" t="str">
        <f>IF(ISBLANK('Data Entry'!A84), "", 'Data Entry'!A84)</f>
        <v/>
      </c>
      <c r="B84" s="25" t="str">
        <f>IF(ISBLANK('Data Entry'!B84), "", 'Data Entry'!B84)</f>
        <v/>
      </c>
      <c r="C84" s="96"/>
      <c r="D84" s="95" t="str">
        <f t="shared" si="5"/>
        <v/>
      </c>
      <c r="E84" s="95" t="str">
        <f t="shared" si="6"/>
        <v/>
      </c>
      <c r="F84" s="96"/>
      <c r="G84" s="95" t="str">
        <f t="shared" ca="1" si="7"/>
        <v/>
      </c>
      <c r="H84" s="95" t="str">
        <f t="shared" ca="1" si="8"/>
        <v/>
      </c>
      <c r="I84" s="25" t="str">
        <f>IF(ISNUMBER(A84), COUNT($A$4:$A$203) - COUNT($A84:$A$203), "")</f>
        <v/>
      </c>
      <c r="J84" s="25" t="str">
        <f>IF(ISNUMBER(B84), COUNT($B$4:$B$203) - COUNT($B84:$B$203), "")</f>
        <v/>
      </c>
      <c r="K84" s="27">
        <f t="shared" si="9"/>
        <v>81</v>
      </c>
    </row>
    <row r="85" spans="1:11" x14ac:dyDescent="0.2">
      <c r="A85" s="95" t="str">
        <f>IF(ISBLANK('Data Entry'!A85), "", 'Data Entry'!A85)</f>
        <v/>
      </c>
      <c r="B85" s="25" t="str">
        <f>IF(ISBLANK('Data Entry'!B85), "", 'Data Entry'!B85)</f>
        <v/>
      </c>
      <c r="C85" s="96"/>
      <c r="D85" s="95" t="str">
        <f t="shared" si="5"/>
        <v/>
      </c>
      <c r="E85" s="95" t="str">
        <f t="shared" si="6"/>
        <v/>
      </c>
      <c r="F85" s="96"/>
      <c r="G85" s="95" t="str">
        <f t="shared" ca="1" si="7"/>
        <v/>
      </c>
      <c r="H85" s="95" t="str">
        <f t="shared" ca="1" si="8"/>
        <v/>
      </c>
      <c r="I85" s="25" t="str">
        <f>IF(ISNUMBER(A85), COUNT($A$4:$A$203) - COUNT($A85:$A$203), "")</f>
        <v/>
      </c>
      <c r="J85" s="25" t="str">
        <f>IF(ISNUMBER(B85), COUNT($B$4:$B$203) - COUNT($B85:$B$203), "")</f>
        <v/>
      </c>
      <c r="K85" s="27">
        <f t="shared" si="9"/>
        <v>82</v>
      </c>
    </row>
    <row r="86" spans="1:11" x14ac:dyDescent="0.2">
      <c r="A86" s="95" t="str">
        <f>IF(ISBLANK('Data Entry'!A86), "", 'Data Entry'!A86)</f>
        <v/>
      </c>
      <c r="B86" s="25" t="str">
        <f>IF(ISBLANK('Data Entry'!B86), "", 'Data Entry'!B86)</f>
        <v/>
      </c>
      <c r="C86" s="96"/>
      <c r="D86" s="95" t="str">
        <f t="shared" si="5"/>
        <v/>
      </c>
      <c r="E86" s="95" t="str">
        <f t="shared" si="6"/>
        <v/>
      </c>
      <c r="F86" s="96"/>
      <c r="G86" s="95" t="str">
        <f t="shared" ca="1" si="7"/>
        <v/>
      </c>
      <c r="H86" s="95" t="str">
        <f t="shared" ca="1" si="8"/>
        <v/>
      </c>
      <c r="I86" s="25" t="str">
        <f>IF(ISNUMBER(A86), COUNT($A$4:$A$203) - COUNT($A86:$A$203), "")</f>
        <v/>
      </c>
      <c r="J86" s="25" t="str">
        <f>IF(ISNUMBER(B86), COUNT($B$4:$B$203) - COUNT($B86:$B$203), "")</f>
        <v/>
      </c>
      <c r="K86" s="27">
        <f t="shared" si="9"/>
        <v>83</v>
      </c>
    </row>
    <row r="87" spans="1:11" x14ac:dyDescent="0.2">
      <c r="A87" s="95" t="str">
        <f>IF(ISBLANK('Data Entry'!A87), "", 'Data Entry'!A87)</f>
        <v/>
      </c>
      <c r="B87" s="25" t="str">
        <f>IF(ISBLANK('Data Entry'!B87), "", 'Data Entry'!B87)</f>
        <v/>
      </c>
      <c r="C87" s="96"/>
      <c r="D87" s="95" t="str">
        <f t="shared" si="5"/>
        <v/>
      </c>
      <c r="E87" s="95" t="str">
        <f t="shared" si="6"/>
        <v/>
      </c>
      <c r="F87" s="96"/>
      <c r="G87" s="95" t="str">
        <f t="shared" ca="1" si="7"/>
        <v/>
      </c>
      <c r="H87" s="95" t="str">
        <f t="shared" ca="1" si="8"/>
        <v/>
      </c>
      <c r="I87" s="25" t="str">
        <f>IF(ISNUMBER(A87), COUNT($A$4:$A$203) - COUNT($A87:$A$203), "")</f>
        <v/>
      </c>
      <c r="J87" s="25" t="str">
        <f>IF(ISNUMBER(B87), COUNT($B$4:$B$203) - COUNT($B87:$B$203), "")</f>
        <v/>
      </c>
      <c r="K87" s="27">
        <f t="shared" si="9"/>
        <v>84</v>
      </c>
    </row>
    <row r="88" spans="1:11" x14ac:dyDescent="0.2">
      <c r="A88" s="95" t="str">
        <f>IF(ISBLANK('Data Entry'!A88), "", 'Data Entry'!A88)</f>
        <v/>
      </c>
      <c r="B88" s="25" t="str">
        <f>IF(ISBLANK('Data Entry'!B88), "", 'Data Entry'!B88)</f>
        <v/>
      </c>
      <c r="C88" s="96"/>
      <c r="D88" s="95" t="str">
        <f t="shared" si="5"/>
        <v/>
      </c>
      <c r="E88" s="95" t="str">
        <f t="shared" si="6"/>
        <v/>
      </c>
      <c r="F88" s="96"/>
      <c r="G88" s="95" t="str">
        <f t="shared" ca="1" si="7"/>
        <v/>
      </c>
      <c r="H88" s="95" t="str">
        <f t="shared" ca="1" si="8"/>
        <v/>
      </c>
      <c r="I88" s="25" t="str">
        <f>IF(ISNUMBER(A88), COUNT($A$4:$A$203) - COUNT($A88:$A$203), "")</f>
        <v/>
      </c>
      <c r="J88" s="25" t="str">
        <f>IF(ISNUMBER(B88), COUNT($B$4:$B$203) - COUNT($B88:$B$203), "")</f>
        <v/>
      </c>
      <c r="K88" s="27">
        <f t="shared" si="9"/>
        <v>85</v>
      </c>
    </row>
    <row r="89" spans="1:11" x14ac:dyDescent="0.2">
      <c r="A89" s="95" t="str">
        <f>IF(ISBLANK('Data Entry'!A89), "", 'Data Entry'!A89)</f>
        <v/>
      </c>
      <c r="B89" s="25" t="str">
        <f>IF(ISBLANK('Data Entry'!B89), "", 'Data Entry'!B89)</f>
        <v/>
      </c>
      <c r="C89" s="96"/>
      <c r="D89" s="95" t="str">
        <f t="shared" si="5"/>
        <v/>
      </c>
      <c r="E89" s="95" t="str">
        <f t="shared" si="6"/>
        <v/>
      </c>
      <c r="F89" s="96"/>
      <c r="G89" s="95" t="str">
        <f t="shared" ca="1" si="7"/>
        <v/>
      </c>
      <c r="H89" s="95" t="str">
        <f t="shared" ca="1" si="8"/>
        <v/>
      </c>
      <c r="I89" s="25" t="str">
        <f>IF(ISNUMBER(A89), COUNT($A$4:$A$203) - COUNT($A89:$A$203), "")</f>
        <v/>
      </c>
      <c r="J89" s="25" t="str">
        <f>IF(ISNUMBER(B89), COUNT($B$4:$B$203) - COUNT($B89:$B$203), "")</f>
        <v/>
      </c>
      <c r="K89" s="27">
        <f t="shared" si="9"/>
        <v>86</v>
      </c>
    </row>
    <row r="90" spans="1:11" x14ac:dyDescent="0.2">
      <c r="A90" s="95" t="str">
        <f>IF(ISBLANK('Data Entry'!A90), "", 'Data Entry'!A90)</f>
        <v/>
      </c>
      <c r="B90" s="25" t="str">
        <f>IF(ISBLANK('Data Entry'!B90), "", 'Data Entry'!B90)</f>
        <v/>
      </c>
      <c r="C90" s="96"/>
      <c r="D90" s="95" t="str">
        <f t="shared" si="5"/>
        <v/>
      </c>
      <c r="E90" s="95" t="str">
        <f t="shared" si="6"/>
        <v/>
      </c>
      <c r="F90" s="96"/>
      <c r="G90" s="95" t="str">
        <f t="shared" ca="1" si="7"/>
        <v/>
      </c>
      <c r="H90" s="95" t="str">
        <f t="shared" ca="1" si="8"/>
        <v/>
      </c>
      <c r="I90" s="25" t="str">
        <f>IF(ISNUMBER(A90), COUNT($A$4:$A$203) - COUNT($A90:$A$203), "")</f>
        <v/>
      </c>
      <c r="J90" s="25" t="str">
        <f>IF(ISNUMBER(B90), COUNT($B$4:$B$203) - COUNT($B90:$B$203), "")</f>
        <v/>
      </c>
      <c r="K90" s="27">
        <f t="shared" si="9"/>
        <v>87</v>
      </c>
    </row>
    <row r="91" spans="1:11" x14ac:dyDescent="0.2">
      <c r="A91" s="95" t="str">
        <f>IF(ISBLANK('Data Entry'!A91), "", 'Data Entry'!A91)</f>
        <v/>
      </c>
      <c r="B91" s="25" t="str">
        <f>IF(ISBLANK('Data Entry'!B91), "", 'Data Entry'!B91)</f>
        <v/>
      </c>
      <c r="C91" s="96"/>
      <c r="D91" s="95" t="str">
        <f t="shared" si="5"/>
        <v/>
      </c>
      <c r="E91" s="95" t="str">
        <f t="shared" si="6"/>
        <v/>
      </c>
      <c r="F91" s="96"/>
      <c r="G91" s="95" t="str">
        <f t="shared" ca="1" si="7"/>
        <v/>
      </c>
      <c r="H91" s="95" t="str">
        <f t="shared" ca="1" si="8"/>
        <v/>
      </c>
      <c r="I91" s="25" t="str">
        <f>IF(ISNUMBER(A91), COUNT($A$4:$A$203) - COUNT($A91:$A$203), "")</f>
        <v/>
      </c>
      <c r="J91" s="25" t="str">
        <f>IF(ISNUMBER(B91), COUNT($B$4:$B$203) - COUNT($B91:$B$203), "")</f>
        <v/>
      </c>
      <c r="K91" s="27">
        <f t="shared" si="9"/>
        <v>88</v>
      </c>
    </row>
    <row r="92" spans="1:11" x14ac:dyDescent="0.2">
      <c r="A92" s="95" t="str">
        <f>IF(ISBLANK('Data Entry'!A92), "", 'Data Entry'!A92)</f>
        <v/>
      </c>
      <c r="B92" s="25" t="str">
        <f>IF(ISBLANK('Data Entry'!B92), "", 'Data Entry'!B92)</f>
        <v/>
      </c>
      <c r="C92" s="96"/>
      <c r="D92" s="95" t="str">
        <f t="shared" si="5"/>
        <v/>
      </c>
      <c r="E92" s="95" t="str">
        <f t="shared" si="6"/>
        <v/>
      </c>
      <c r="F92" s="96"/>
      <c r="G92" s="95" t="str">
        <f t="shared" ca="1" si="7"/>
        <v/>
      </c>
      <c r="H92" s="95" t="str">
        <f t="shared" ca="1" si="8"/>
        <v/>
      </c>
      <c r="I92" s="25" t="str">
        <f>IF(ISNUMBER(A92), COUNT($A$4:$A$203) - COUNT($A92:$A$203), "")</f>
        <v/>
      </c>
      <c r="J92" s="25" t="str">
        <f>IF(ISNUMBER(B92), COUNT($B$4:$B$203) - COUNT($B92:$B$203), "")</f>
        <v/>
      </c>
      <c r="K92" s="27">
        <f t="shared" si="9"/>
        <v>89</v>
      </c>
    </row>
    <row r="93" spans="1:11" x14ac:dyDescent="0.2">
      <c r="A93" s="95" t="str">
        <f>IF(ISBLANK('Data Entry'!A93), "", 'Data Entry'!A93)</f>
        <v/>
      </c>
      <c r="B93" s="25" t="str">
        <f>IF(ISBLANK('Data Entry'!B93), "", 'Data Entry'!B93)</f>
        <v/>
      </c>
      <c r="C93" s="96"/>
      <c r="D93" s="95" t="str">
        <f t="shared" si="5"/>
        <v/>
      </c>
      <c r="E93" s="95" t="str">
        <f t="shared" si="6"/>
        <v/>
      </c>
      <c r="F93" s="96"/>
      <c r="G93" s="95" t="str">
        <f t="shared" ca="1" si="7"/>
        <v/>
      </c>
      <c r="H93" s="95" t="str">
        <f t="shared" ca="1" si="8"/>
        <v/>
      </c>
      <c r="I93" s="25" t="str">
        <f>IF(ISNUMBER(A93), COUNT($A$4:$A$203) - COUNT($A93:$A$203), "")</f>
        <v/>
      </c>
      <c r="J93" s="25" t="str">
        <f>IF(ISNUMBER(B93), COUNT($B$4:$B$203) - COUNT($B93:$B$203), "")</f>
        <v/>
      </c>
      <c r="K93" s="27">
        <f t="shared" si="9"/>
        <v>90</v>
      </c>
    </row>
    <row r="94" spans="1:11" x14ac:dyDescent="0.2">
      <c r="A94" s="95" t="str">
        <f>IF(ISBLANK('Data Entry'!A94), "", 'Data Entry'!A94)</f>
        <v/>
      </c>
      <c r="B94" s="25" t="str">
        <f>IF(ISBLANK('Data Entry'!B94), "", 'Data Entry'!B94)</f>
        <v/>
      </c>
      <c r="C94" s="96"/>
      <c r="D94" s="95" t="str">
        <f t="shared" si="5"/>
        <v/>
      </c>
      <c r="E94" s="95" t="str">
        <f t="shared" si="6"/>
        <v/>
      </c>
      <c r="F94" s="96"/>
      <c r="G94" s="95" t="str">
        <f t="shared" ca="1" si="7"/>
        <v/>
      </c>
      <c r="H94" s="95" t="str">
        <f t="shared" ca="1" si="8"/>
        <v/>
      </c>
      <c r="I94" s="25" t="str">
        <f>IF(ISNUMBER(A94), COUNT($A$4:$A$203) - COUNT($A94:$A$203), "")</f>
        <v/>
      </c>
      <c r="J94" s="25" t="str">
        <f>IF(ISNUMBER(B94), COUNT($B$4:$B$203) - COUNT($B94:$B$203), "")</f>
        <v/>
      </c>
      <c r="K94" s="27">
        <f t="shared" si="9"/>
        <v>91</v>
      </c>
    </row>
    <row r="95" spans="1:11" x14ac:dyDescent="0.2">
      <c r="A95" s="95" t="str">
        <f>IF(ISBLANK('Data Entry'!A95), "", 'Data Entry'!A95)</f>
        <v/>
      </c>
      <c r="B95" s="25" t="str">
        <f>IF(ISBLANK('Data Entry'!B95), "", 'Data Entry'!B95)</f>
        <v/>
      </c>
      <c r="C95" s="96"/>
      <c r="D95" s="95" t="str">
        <f t="shared" si="5"/>
        <v/>
      </c>
      <c r="E95" s="95" t="str">
        <f t="shared" si="6"/>
        <v/>
      </c>
      <c r="F95" s="96"/>
      <c r="G95" s="95" t="str">
        <f t="shared" ca="1" si="7"/>
        <v/>
      </c>
      <c r="H95" s="95" t="str">
        <f t="shared" ca="1" si="8"/>
        <v/>
      </c>
      <c r="I95" s="25" t="str">
        <f>IF(ISNUMBER(A95), COUNT($A$4:$A$203) - COUNT($A95:$A$203), "")</f>
        <v/>
      </c>
      <c r="J95" s="25" t="str">
        <f>IF(ISNUMBER(B95), COUNT($B$4:$B$203) - COUNT($B95:$B$203), "")</f>
        <v/>
      </c>
      <c r="K95" s="27">
        <f t="shared" si="9"/>
        <v>92</v>
      </c>
    </row>
    <row r="96" spans="1:11" x14ac:dyDescent="0.2">
      <c r="A96" s="95" t="str">
        <f>IF(ISBLANK('Data Entry'!A96), "", 'Data Entry'!A96)</f>
        <v/>
      </c>
      <c r="B96" s="25" t="str">
        <f>IF(ISBLANK('Data Entry'!B96), "", 'Data Entry'!B96)</f>
        <v/>
      </c>
      <c r="C96" s="96"/>
      <c r="D96" s="95" t="str">
        <f t="shared" si="5"/>
        <v/>
      </c>
      <c r="E96" s="95" t="str">
        <f t="shared" si="6"/>
        <v/>
      </c>
      <c r="F96" s="96"/>
      <c r="G96" s="95" t="str">
        <f t="shared" ca="1" si="7"/>
        <v/>
      </c>
      <c r="H96" s="95" t="str">
        <f t="shared" ca="1" si="8"/>
        <v/>
      </c>
      <c r="I96" s="25" t="str">
        <f>IF(ISNUMBER(A96), COUNT($A$4:$A$203) - COUNT($A96:$A$203), "")</f>
        <v/>
      </c>
      <c r="J96" s="25" t="str">
        <f>IF(ISNUMBER(B96), COUNT($B$4:$B$203) - COUNT($B96:$B$203), "")</f>
        <v/>
      </c>
      <c r="K96" s="27">
        <f t="shared" si="9"/>
        <v>93</v>
      </c>
    </row>
    <row r="97" spans="1:11" x14ac:dyDescent="0.2">
      <c r="A97" s="95" t="str">
        <f>IF(ISBLANK('Data Entry'!A97), "", 'Data Entry'!A97)</f>
        <v/>
      </c>
      <c r="B97" s="25" t="str">
        <f>IF(ISBLANK('Data Entry'!B97), "", 'Data Entry'!B97)</f>
        <v/>
      </c>
      <c r="C97" s="96"/>
      <c r="D97" s="95" t="str">
        <f t="shared" si="5"/>
        <v/>
      </c>
      <c r="E97" s="95" t="str">
        <f t="shared" si="6"/>
        <v/>
      </c>
      <c r="F97" s="96"/>
      <c r="G97" s="95" t="str">
        <f t="shared" ca="1" si="7"/>
        <v/>
      </c>
      <c r="H97" s="95" t="str">
        <f t="shared" ca="1" si="8"/>
        <v/>
      </c>
      <c r="I97" s="25" t="str">
        <f>IF(ISNUMBER(A97), COUNT($A$4:$A$203) - COUNT($A97:$A$203), "")</f>
        <v/>
      </c>
      <c r="J97" s="25" t="str">
        <f>IF(ISNUMBER(B97), COUNT($B$4:$B$203) - COUNT($B97:$B$203), "")</f>
        <v/>
      </c>
      <c r="K97" s="27">
        <f t="shared" si="9"/>
        <v>94</v>
      </c>
    </row>
    <row r="98" spans="1:11" x14ac:dyDescent="0.2">
      <c r="A98" s="95" t="str">
        <f>IF(ISBLANK('Data Entry'!A98), "", 'Data Entry'!A98)</f>
        <v/>
      </c>
      <c r="B98" s="25" t="str">
        <f>IF(ISBLANK('Data Entry'!B98), "", 'Data Entry'!B98)</f>
        <v/>
      </c>
      <c r="C98" s="96"/>
      <c r="D98" s="95" t="str">
        <f t="shared" si="5"/>
        <v/>
      </c>
      <c r="E98" s="95" t="str">
        <f t="shared" si="6"/>
        <v/>
      </c>
      <c r="F98" s="96"/>
      <c r="G98" s="95" t="str">
        <f t="shared" ca="1" si="7"/>
        <v/>
      </c>
      <c r="H98" s="95" t="str">
        <f t="shared" ca="1" si="8"/>
        <v/>
      </c>
      <c r="I98" s="25" t="str">
        <f>IF(ISNUMBER(A98), COUNT($A$4:$A$203) - COUNT($A98:$A$203), "")</f>
        <v/>
      </c>
      <c r="J98" s="25" t="str">
        <f>IF(ISNUMBER(B98), COUNT($B$4:$B$203) - COUNT($B98:$B$203), "")</f>
        <v/>
      </c>
      <c r="K98" s="27">
        <f t="shared" si="9"/>
        <v>95</v>
      </c>
    </row>
    <row r="99" spans="1:11" x14ac:dyDescent="0.2">
      <c r="A99" s="95" t="str">
        <f>IF(ISBLANK('Data Entry'!A99), "", 'Data Entry'!A99)</f>
        <v/>
      </c>
      <c r="B99" s="25" t="str">
        <f>IF(ISBLANK('Data Entry'!B99), "", 'Data Entry'!B99)</f>
        <v/>
      </c>
      <c r="C99" s="96"/>
      <c r="D99" s="95" t="str">
        <f t="shared" si="5"/>
        <v/>
      </c>
      <c r="E99" s="95" t="str">
        <f t="shared" si="6"/>
        <v/>
      </c>
      <c r="F99" s="96"/>
      <c r="G99" s="95" t="str">
        <f t="shared" ca="1" si="7"/>
        <v/>
      </c>
      <c r="H99" s="95" t="str">
        <f t="shared" ca="1" si="8"/>
        <v/>
      </c>
      <c r="I99" s="25" t="str">
        <f>IF(ISNUMBER(A99), COUNT($A$4:$A$203) - COUNT($A99:$A$203), "")</f>
        <v/>
      </c>
      <c r="J99" s="25" t="str">
        <f>IF(ISNUMBER(B99), COUNT($B$4:$B$203) - COUNT($B99:$B$203), "")</f>
        <v/>
      </c>
      <c r="K99" s="27">
        <f t="shared" si="9"/>
        <v>96</v>
      </c>
    </row>
    <row r="100" spans="1:11" x14ac:dyDescent="0.2">
      <c r="A100" s="95" t="str">
        <f>IF(ISBLANK('Data Entry'!A100), "", 'Data Entry'!A100)</f>
        <v/>
      </c>
      <c r="B100" s="25" t="str">
        <f>IF(ISBLANK('Data Entry'!B100), "", 'Data Entry'!B100)</f>
        <v/>
      </c>
      <c r="C100" s="96"/>
      <c r="D100" s="95" t="str">
        <f t="shared" si="5"/>
        <v/>
      </c>
      <c r="E100" s="95" t="str">
        <f t="shared" si="6"/>
        <v/>
      </c>
      <c r="F100" s="96"/>
      <c r="G100" s="95" t="str">
        <f t="shared" ca="1" si="7"/>
        <v/>
      </c>
      <c r="H100" s="95" t="str">
        <f t="shared" ca="1" si="8"/>
        <v/>
      </c>
      <c r="I100" s="25" t="str">
        <f>IF(ISNUMBER(A100), COUNT($A$4:$A$203) - COUNT($A100:$A$203), "")</f>
        <v/>
      </c>
      <c r="J100" s="25" t="str">
        <f>IF(ISNUMBER(B100), COUNT($B$4:$B$203) - COUNT($B100:$B$203), "")</f>
        <v/>
      </c>
      <c r="K100" s="27">
        <f t="shared" si="9"/>
        <v>97</v>
      </c>
    </row>
    <row r="101" spans="1:11" x14ac:dyDescent="0.2">
      <c r="A101" s="95" t="str">
        <f>IF(ISBLANK('Data Entry'!A101), "", 'Data Entry'!A101)</f>
        <v/>
      </c>
      <c r="B101" s="25" t="str">
        <f>IF(ISBLANK('Data Entry'!B101), "", 'Data Entry'!B101)</f>
        <v/>
      </c>
      <c r="C101" s="96"/>
      <c r="D101" s="95" t="str">
        <f t="shared" si="5"/>
        <v/>
      </c>
      <c r="E101" s="95" t="str">
        <f t="shared" si="6"/>
        <v/>
      </c>
      <c r="F101" s="96"/>
      <c r="G101" s="95" t="str">
        <f t="shared" ca="1" si="7"/>
        <v/>
      </c>
      <c r="H101" s="95" t="str">
        <f t="shared" ca="1" si="8"/>
        <v/>
      </c>
      <c r="I101" s="25" t="str">
        <f>IF(ISNUMBER(A101), COUNT($A$4:$A$203) - COUNT($A101:$A$203), "")</f>
        <v/>
      </c>
      <c r="J101" s="25" t="str">
        <f>IF(ISNUMBER(B101), COUNT($B$4:$B$203) - COUNT($B101:$B$203), "")</f>
        <v/>
      </c>
      <c r="K101" s="27">
        <f t="shared" si="9"/>
        <v>98</v>
      </c>
    </row>
    <row r="102" spans="1:11" x14ac:dyDescent="0.2">
      <c r="A102" s="95" t="str">
        <f>IF(ISBLANK('Data Entry'!A102), "", 'Data Entry'!A102)</f>
        <v/>
      </c>
      <c r="B102" s="25" t="str">
        <f>IF(ISBLANK('Data Entry'!B102), "", 'Data Entry'!B102)</f>
        <v/>
      </c>
      <c r="C102" s="96"/>
      <c r="D102" s="95" t="str">
        <f t="shared" si="5"/>
        <v/>
      </c>
      <c r="E102" s="95" t="str">
        <f t="shared" si="6"/>
        <v/>
      </c>
      <c r="F102" s="96"/>
      <c r="G102" s="95" t="str">
        <f t="shared" ca="1" si="7"/>
        <v/>
      </c>
      <c r="H102" s="95" t="str">
        <f t="shared" ca="1" si="8"/>
        <v/>
      </c>
      <c r="I102" s="25" t="str">
        <f>IF(ISNUMBER(A102), COUNT($A$4:$A$203) - COUNT($A102:$A$203), "")</f>
        <v/>
      </c>
      <c r="J102" s="25" t="str">
        <f>IF(ISNUMBER(B102), COUNT($B$4:$B$203) - COUNT($B102:$B$203), "")</f>
        <v/>
      </c>
      <c r="K102" s="27">
        <f t="shared" si="9"/>
        <v>99</v>
      </c>
    </row>
    <row r="103" spans="1:11" x14ac:dyDescent="0.2">
      <c r="A103" s="95" t="str">
        <f>IF(ISBLANK('Data Entry'!A103), "", 'Data Entry'!A103)</f>
        <v/>
      </c>
      <c r="B103" s="25" t="str">
        <f>IF(ISBLANK('Data Entry'!B103), "", 'Data Entry'!B103)</f>
        <v/>
      </c>
      <c r="C103" s="96"/>
      <c r="D103" s="95" t="str">
        <f t="shared" si="5"/>
        <v/>
      </c>
      <c r="E103" s="95" t="str">
        <f t="shared" si="6"/>
        <v/>
      </c>
      <c r="F103" s="96"/>
      <c r="G103" s="95" t="str">
        <f t="shared" ca="1" si="7"/>
        <v/>
      </c>
      <c r="H103" s="95" t="str">
        <f t="shared" ca="1" si="8"/>
        <v/>
      </c>
      <c r="I103" s="25" t="str">
        <f>IF(ISNUMBER(A103), COUNT($A$4:$A$203) - COUNT($A103:$A$203), "")</f>
        <v/>
      </c>
      <c r="J103" s="25" t="str">
        <f>IF(ISNUMBER(B103), COUNT($B$4:$B$203) - COUNT($B103:$B$203), "")</f>
        <v/>
      </c>
      <c r="K103" s="27">
        <f t="shared" si="9"/>
        <v>100</v>
      </c>
    </row>
    <row r="104" spans="1:11" x14ac:dyDescent="0.2">
      <c r="A104" s="95" t="str">
        <f>IF(ISBLANK('Data Entry'!A104), "", 'Data Entry'!A104)</f>
        <v/>
      </c>
      <c r="B104" s="25" t="str">
        <f>IF(ISBLANK('Data Entry'!B104), "", 'Data Entry'!B104)</f>
        <v/>
      </c>
      <c r="C104" s="96"/>
      <c r="D104" s="95" t="str">
        <f t="shared" si="5"/>
        <v/>
      </c>
      <c r="E104" s="95" t="str">
        <f t="shared" si="6"/>
        <v/>
      </c>
      <c r="F104" s="96"/>
      <c r="G104" s="95" t="str">
        <f t="shared" ca="1" si="7"/>
        <v/>
      </c>
      <c r="H104" s="95" t="str">
        <f t="shared" ca="1" si="8"/>
        <v/>
      </c>
      <c r="I104" s="25" t="str">
        <f>IF(ISNUMBER(A104), COUNT($A$4:$A$203) - COUNT($A104:$A$203), "")</f>
        <v/>
      </c>
      <c r="J104" s="25" t="str">
        <f>IF(ISNUMBER(B104), COUNT($B$4:$B$203) - COUNT($B104:$B$203), "")</f>
        <v/>
      </c>
      <c r="K104" s="27">
        <f t="shared" si="9"/>
        <v>101</v>
      </c>
    </row>
    <row r="105" spans="1:11" x14ac:dyDescent="0.2">
      <c r="A105" s="95" t="str">
        <f>IF(ISBLANK('Data Entry'!A105), "", 'Data Entry'!A105)</f>
        <v/>
      </c>
      <c r="B105" s="25" t="str">
        <f>IF(ISBLANK('Data Entry'!B105), "", 'Data Entry'!B105)</f>
        <v/>
      </c>
      <c r="C105" s="96"/>
      <c r="D105" s="95" t="str">
        <f t="shared" si="5"/>
        <v/>
      </c>
      <c r="E105" s="95" t="str">
        <f t="shared" si="6"/>
        <v/>
      </c>
      <c r="F105" s="96"/>
      <c r="G105" s="95" t="str">
        <f t="shared" ca="1" si="7"/>
        <v/>
      </c>
      <c r="H105" s="95" t="str">
        <f t="shared" ca="1" si="8"/>
        <v/>
      </c>
      <c r="I105" s="25" t="str">
        <f>IF(ISNUMBER(A105), COUNT($A$4:$A$203) - COUNT($A105:$A$203), "")</f>
        <v/>
      </c>
      <c r="J105" s="25" t="str">
        <f>IF(ISNUMBER(B105), COUNT($B$4:$B$203) - COUNT($B105:$B$203), "")</f>
        <v/>
      </c>
      <c r="K105" s="27">
        <f t="shared" si="9"/>
        <v>102</v>
      </c>
    </row>
    <row r="106" spans="1:11" x14ac:dyDescent="0.2">
      <c r="A106" s="95" t="str">
        <f>IF(ISBLANK('Data Entry'!A106), "", 'Data Entry'!A106)</f>
        <v/>
      </c>
      <c r="B106" s="25" t="str">
        <f>IF(ISBLANK('Data Entry'!B106), "", 'Data Entry'!B106)</f>
        <v/>
      </c>
      <c r="C106" s="96"/>
      <c r="D106" s="95" t="str">
        <f t="shared" si="5"/>
        <v/>
      </c>
      <c r="E106" s="95" t="str">
        <f t="shared" si="6"/>
        <v/>
      </c>
      <c r="F106" s="96"/>
      <c r="G106" s="95" t="str">
        <f t="shared" ca="1" si="7"/>
        <v/>
      </c>
      <c r="H106" s="95" t="str">
        <f t="shared" ca="1" si="8"/>
        <v/>
      </c>
      <c r="I106" s="25" t="str">
        <f>IF(ISNUMBER(A106), COUNT($A$4:$A$203) - COUNT($A106:$A$203), "")</f>
        <v/>
      </c>
      <c r="J106" s="25" t="str">
        <f>IF(ISNUMBER(B106), COUNT($B$4:$B$203) - COUNT($B106:$B$203), "")</f>
        <v/>
      </c>
      <c r="K106" s="27">
        <f t="shared" si="9"/>
        <v>103</v>
      </c>
    </row>
    <row r="107" spans="1:11" x14ac:dyDescent="0.2">
      <c r="A107" s="95" t="str">
        <f>IF(ISBLANK('Data Entry'!A107), "", 'Data Entry'!A107)</f>
        <v/>
      </c>
      <c r="B107" s="25" t="str">
        <f>IF(ISBLANK('Data Entry'!B107), "", 'Data Entry'!B107)</f>
        <v/>
      </c>
      <c r="C107" s="96"/>
      <c r="D107" s="95" t="str">
        <f t="shared" si="5"/>
        <v/>
      </c>
      <c r="E107" s="95" t="str">
        <f t="shared" si="6"/>
        <v/>
      </c>
      <c r="F107" s="96"/>
      <c r="G107" s="95" t="str">
        <f t="shared" ca="1" si="7"/>
        <v/>
      </c>
      <c r="H107" s="95" t="str">
        <f t="shared" ca="1" si="8"/>
        <v/>
      </c>
      <c r="I107" s="25" t="str">
        <f>IF(ISNUMBER(A107), COUNT($A$4:$A$203) - COUNT($A107:$A$203), "")</f>
        <v/>
      </c>
      <c r="J107" s="25" t="str">
        <f>IF(ISNUMBER(B107), COUNT($B$4:$B$203) - COUNT($B107:$B$203), "")</f>
        <v/>
      </c>
      <c r="K107" s="27">
        <f t="shared" si="9"/>
        <v>104</v>
      </c>
    </row>
    <row r="108" spans="1:11" x14ac:dyDescent="0.2">
      <c r="A108" s="95" t="str">
        <f>IF(ISBLANK('Data Entry'!A108), "", 'Data Entry'!A108)</f>
        <v/>
      </c>
      <c r="B108" s="25" t="str">
        <f>IF(ISBLANK('Data Entry'!B108), "", 'Data Entry'!B108)</f>
        <v/>
      </c>
      <c r="C108" s="96"/>
      <c r="D108" s="95" t="str">
        <f t="shared" si="5"/>
        <v/>
      </c>
      <c r="E108" s="95" t="str">
        <f t="shared" si="6"/>
        <v/>
      </c>
      <c r="F108" s="96"/>
      <c r="G108" s="95" t="str">
        <f t="shared" ca="1" si="7"/>
        <v/>
      </c>
      <c r="H108" s="95" t="str">
        <f t="shared" ca="1" si="8"/>
        <v/>
      </c>
      <c r="I108" s="25" t="str">
        <f>IF(ISNUMBER(A108), COUNT($A$4:$A$203) - COUNT($A108:$A$203), "")</f>
        <v/>
      </c>
      <c r="J108" s="25" t="str">
        <f>IF(ISNUMBER(B108), COUNT($B$4:$B$203) - COUNT($B108:$B$203), "")</f>
        <v/>
      </c>
      <c r="K108" s="27">
        <f t="shared" si="9"/>
        <v>105</v>
      </c>
    </row>
    <row r="109" spans="1:11" x14ac:dyDescent="0.2">
      <c r="A109" s="95" t="str">
        <f>IF(ISBLANK('Data Entry'!A109), "", 'Data Entry'!A109)</f>
        <v/>
      </c>
      <c r="B109" s="25" t="str">
        <f>IF(ISBLANK('Data Entry'!B109), "", 'Data Entry'!B109)</f>
        <v/>
      </c>
      <c r="C109" s="96"/>
      <c r="D109" s="95" t="str">
        <f t="shared" si="5"/>
        <v/>
      </c>
      <c r="E109" s="95" t="str">
        <f t="shared" si="6"/>
        <v/>
      </c>
      <c r="F109" s="96"/>
      <c r="G109" s="95" t="str">
        <f t="shared" ca="1" si="7"/>
        <v/>
      </c>
      <c r="H109" s="95" t="str">
        <f t="shared" ca="1" si="8"/>
        <v/>
      </c>
      <c r="I109" s="25" t="str">
        <f>IF(ISNUMBER(A109), COUNT($A$4:$A$203) - COUNT($A109:$A$203), "")</f>
        <v/>
      </c>
      <c r="J109" s="25" t="str">
        <f>IF(ISNUMBER(B109), COUNT($B$4:$B$203) - COUNT($B109:$B$203), "")</f>
        <v/>
      </c>
      <c r="K109" s="27">
        <f t="shared" si="9"/>
        <v>106</v>
      </c>
    </row>
    <row r="110" spans="1:11" x14ac:dyDescent="0.2">
      <c r="A110" s="95" t="str">
        <f>IF(ISBLANK('Data Entry'!A110), "", 'Data Entry'!A110)</f>
        <v/>
      </c>
      <c r="B110" s="25" t="str">
        <f>IF(ISBLANK('Data Entry'!B110), "", 'Data Entry'!B110)</f>
        <v/>
      </c>
      <c r="C110" s="96"/>
      <c r="D110" s="95" t="str">
        <f t="shared" si="5"/>
        <v/>
      </c>
      <c r="E110" s="95" t="str">
        <f t="shared" si="6"/>
        <v/>
      </c>
      <c r="F110" s="96"/>
      <c r="G110" s="95" t="str">
        <f t="shared" ca="1" si="7"/>
        <v/>
      </c>
      <c r="H110" s="95" t="str">
        <f t="shared" ca="1" si="8"/>
        <v/>
      </c>
      <c r="I110" s="25" t="str">
        <f>IF(ISNUMBER(A110), COUNT($A$4:$A$203) - COUNT($A110:$A$203), "")</f>
        <v/>
      </c>
      <c r="J110" s="25" t="str">
        <f>IF(ISNUMBER(B110), COUNT($B$4:$B$203) - COUNT($B110:$B$203), "")</f>
        <v/>
      </c>
      <c r="K110" s="27">
        <f t="shared" si="9"/>
        <v>107</v>
      </c>
    </row>
    <row r="111" spans="1:11" x14ac:dyDescent="0.2">
      <c r="A111" s="95" t="str">
        <f>IF(ISBLANK('Data Entry'!A111), "", 'Data Entry'!A111)</f>
        <v/>
      </c>
      <c r="B111" s="25" t="str">
        <f>IF(ISBLANK('Data Entry'!B111), "", 'Data Entry'!B111)</f>
        <v/>
      </c>
      <c r="C111" s="96"/>
      <c r="D111" s="95" t="str">
        <f t="shared" si="5"/>
        <v/>
      </c>
      <c r="E111" s="95" t="str">
        <f t="shared" si="6"/>
        <v/>
      </c>
      <c r="F111" s="96"/>
      <c r="G111" s="95" t="str">
        <f t="shared" ca="1" si="7"/>
        <v/>
      </c>
      <c r="H111" s="95" t="str">
        <f t="shared" ca="1" si="8"/>
        <v/>
      </c>
      <c r="I111" s="25" t="str">
        <f>IF(ISNUMBER(A111), COUNT($A$4:$A$203) - COUNT($A111:$A$203), "")</f>
        <v/>
      </c>
      <c r="J111" s="25" t="str">
        <f>IF(ISNUMBER(B111), COUNT($B$4:$B$203) - COUNT($B111:$B$203), "")</f>
        <v/>
      </c>
      <c r="K111" s="27">
        <f t="shared" si="9"/>
        <v>108</v>
      </c>
    </row>
    <row r="112" spans="1:11" x14ac:dyDescent="0.2">
      <c r="A112" s="95" t="str">
        <f>IF(ISBLANK('Data Entry'!A112), "", 'Data Entry'!A112)</f>
        <v/>
      </c>
      <c r="B112" s="25" t="str">
        <f>IF(ISBLANK('Data Entry'!B112), "", 'Data Entry'!B112)</f>
        <v/>
      </c>
      <c r="C112" s="96"/>
      <c r="D112" s="95" t="str">
        <f t="shared" si="5"/>
        <v/>
      </c>
      <c r="E112" s="95" t="str">
        <f t="shared" si="6"/>
        <v/>
      </c>
      <c r="F112" s="96"/>
      <c r="G112" s="95" t="str">
        <f t="shared" ca="1" si="7"/>
        <v/>
      </c>
      <c r="H112" s="95" t="str">
        <f t="shared" ca="1" si="8"/>
        <v/>
      </c>
      <c r="I112" s="25" t="str">
        <f>IF(ISNUMBER(A112), COUNT($A$4:$A$203) - COUNT($A112:$A$203), "")</f>
        <v/>
      </c>
      <c r="J112" s="25" t="str">
        <f>IF(ISNUMBER(B112), COUNT($B$4:$B$203) - COUNT($B112:$B$203), "")</f>
        <v/>
      </c>
      <c r="K112" s="27">
        <f t="shared" si="9"/>
        <v>109</v>
      </c>
    </row>
    <row r="113" spans="1:11" x14ac:dyDescent="0.2">
      <c r="A113" s="95" t="str">
        <f>IF(ISBLANK('Data Entry'!A113), "", 'Data Entry'!A113)</f>
        <v/>
      </c>
      <c r="B113" s="25" t="str">
        <f>IF(ISBLANK('Data Entry'!B113), "", 'Data Entry'!B113)</f>
        <v/>
      </c>
      <c r="C113" s="96"/>
      <c r="D113" s="95" t="str">
        <f t="shared" si="5"/>
        <v/>
      </c>
      <c r="E113" s="95" t="str">
        <f t="shared" si="6"/>
        <v/>
      </c>
      <c r="F113" s="96"/>
      <c r="G113" s="95" t="str">
        <f t="shared" ca="1" si="7"/>
        <v/>
      </c>
      <c r="H113" s="95" t="str">
        <f t="shared" ca="1" si="8"/>
        <v/>
      </c>
      <c r="I113" s="25" t="str">
        <f>IF(ISNUMBER(A113), COUNT($A$4:$A$203) - COUNT($A113:$A$203), "")</f>
        <v/>
      </c>
      <c r="J113" s="25" t="str">
        <f>IF(ISNUMBER(B113), COUNT($B$4:$B$203) - COUNT($B113:$B$203), "")</f>
        <v/>
      </c>
      <c r="K113" s="27">
        <f t="shared" si="9"/>
        <v>110</v>
      </c>
    </row>
    <row r="114" spans="1:11" x14ac:dyDescent="0.2">
      <c r="A114" s="95" t="str">
        <f>IF(ISBLANK('Data Entry'!A114), "", 'Data Entry'!A114)</f>
        <v/>
      </c>
      <c r="B114" s="25" t="str">
        <f>IF(ISBLANK('Data Entry'!B114), "", 'Data Entry'!B114)</f>
        <v/>
      </c>
      <c r="C114" s="96"/>
      <c r="D114" s="95" t="str">
        <f t="shared" si="5"/>
        <v/>
      </c>
      <c r="E114" s="95" t="str">
        <f t="shared" si="6"/>
        <v/>
      </c>
      <c r="F114" s="96"/>
      <c r="G114" s="95" t="str">
        <f t="shared" ca="1" si="7"/>
        <v/>
      </c>
      <c r="H114" s="95" t="str">
        <f t="shared" ca="1" si="8"/>
        <v/>
      </c>
      <c r="I114" s="25" t="str">
        <f>IF(ISNUMBER(A114), COUNT($A$4:$A$203) - COUNT($A114:$A$203), "")</f>
        <v/>
      </c>
      <c r="J114" s="25" t="str">
        <f>IF(ISNUMBER(B114), COUNT($B$4:$B$203) - COUNT($B114:$B$203), "")</f>
        <v/>
      </c>
      <c r="K114" s="27">
        <f t="shared" si="9"/>
        <v>111</v>
      </c>
    </row>
    <row r="115" spans="1:11" x14ac:dyDescent="0.2">
      <c r="A115" s="95" t="str">
        <f>IF(ISBLANK('Data Entry'!A115), "", 'Data Entry'!A115)</f>
        <v/>
      </c>
      <c r="B115" s="25" t="str">
        <f>IF(ISBLANK('Data Entry'!B115), "", 'Data Entry'!B115)</f>
        <v/>
      </c>
      <c r="C115" s="96"/>
      <c r="D115" s="95" t="str">
        <f t="shared" si="5"/>
        <v/>
      </c>
      <c r="E115" s="95" t="str">
        <f t="shared" si="6"/>
        <v/>
      </c>
      <c r="F115" s="96"/>
      <c r="G115" s="95" t="str">
        <f t="shared" ca="1" si="7"/>
        <v/>
      </c>
      <c r="H115" s="95" t="str">
        <f t="shared" ca="1" si="8"/>
        <v/>
      </c>
      <c r="I115" s="25" t="str">
        <f>IF(ISNUMBER(A115), COUNT($A$4:$A$203) - COUNT($A115:$A$203), "")</f>
        <v/>
      </c>
      <c r="J115" s="25" t="str">
        <f>IF(ISNUMBER(B115), COUNT($B$4:$B$203) - COUNT($B115:$B$203), "")</f>
        <v/>
      </c>
      <c r="K115" s="27">
        <f t="shared" si="9"/>
        <v>112</v>
      </c>
    </row>
    <row r="116" spans="1:11" x14ac:dyDescent="0.2">
      <c r="A116" s="95" t="str">
        <f>IF(ISBLANK('Data Entry'!A116), "", 'Data Entry'!A116)</f>
        <v/>
      </c>
      <c r="B116" s="25" t="str">
        <f>IF(ISBLANK('Data Entry'!B116), "", 'Data Entry'!B116)</f>
        <v/>
      </c>
      <c r="C116" s="96"/>
      <c r="D116" s="95" t="str">
        <f t="shared" si="5"/>
        <v/>
      </c>
      <c r="E116" s="95" t="str">
        <f t="shared" si="6"/>
        <v/>
      </c>
      <c r="F116" s="96"/>
      <c r="G116" s="95" t="str">
        <f t="shared" ca="1" si="7"/>
        <v/>
      </c>
      <c r="H116" s="95" t="str">
        <f t="shared" ca="1" si="8"/>
        <v/>
      </c>
      <c r="I116" s="25" t="str">
        <f>IF(ISNUMBER(A116), COUNT($A$4:$A$203) - COUNT($A116:$A$203), "")</f>
        <v/>
      </c>
      <c r="J116" s="25" t="str">
        <f>IF(ISNUMBER(B116), COUNT($B$4:$B$203) - COUNT($B116:$B$203), "")</f>
        <v/>
      </c>
      <c r="K116" s="27">
        <f t="shared" si="9"/>
        <v>113</v>
      </c>
    </row>
    <row r="117" spans="1:11" x14ac:dyDescent="0.2">
      <c r="A117" s="95" t="str">
        <f>IF(ISBLANK('Data Entry'!A117), "", 'Data Entry'!A117)</f>
        <v/>
      </c>
      <c r="B117" s="25" t="str">
        <f>IF(ISBLANK('Data Entry'!B117), "", 'Data Entry'!B117)</f>
        <v/>
      </c>
      <c r="C117" s="96"/>
      <c r="D117" s="95" t="str">
        <f t="shared" si="5"/>
        <v/>
      </c>
      <c r="E117" s="95" t="str">
        <f t="shared" si="6"/>
        <v/>
      </c>
      <c r="F117" s="96"/>
      <c r="G117" s="95" t="str">
        <f t="shared" ca="1" si="7"/>
        <v/>
      </c>
      <c r="H117" s="95" t="str">
        <f t="shared" ca="1" si="8"/>
        <v/>
      </c>
      <c r="I117" s="25" t="str">
        <f>IF(ISNUMBER(A117), COUNT($A$4:$A$203) - COUNT($A117:$A$203), "")</f>
        <v/>
      </c>
      <c r="J117" s="25" t="str">
        <f>IF(ISNUMBER(B117), COUNT($B$4:$B$203) - COUNT($B117:$B$203), "")</f>
        <v/>
      </c>
      <c r="K117" s="27">
        <f t="shared" si="9"/>
        <v>114</v>
      </c>
    </row>
    <row r="118" spans="1:11" x14ac:dyDescent="0.2">
      <c r="A118" s="95" t="str">
        <f>IF(ISBLANK('Data Entry'!A118), "", 'Data Entry'!A118)</f>
        <v/>
      </c>
      <c r="B118" s="25" t="str">
        <f>IF(ISBLANK('Data Entry'!B118), "", 'Data Entry'!B118)</f>
        <v/>
      </c>
      <c r="C118" s="96"/>
      <c r="D118" s="95" t="str">
        <f t="shared" ref="D118:D181" si="10">IF(ISNUMBER(A118), A118, IF(A118 = "XX", D117, ""))</f>
        <v/>
      </c>
      <c r="E118" s="95" t="str">
        <f t="shared" ref="E118:E181" si="11">IF(ISNUMBER(B118), B118, IF(B118 = "XX", E117, ""))</f>
        <v/>
      </c>
      <c r="F118" s="96"/>
      <c r="G118" s="95" t="str">
        <f t="shared" ca="1" si="7"/>
        <v/>
      </c>
      <c r="H118" s="95" t="str">
        <f t="shared" ca="1" si="8"/>
        <v/>
      </c>
      <c r="I118" s="25" t="str">
        <f>IF(ISNUMBER(A118), COUNT($A$4:$A$203) - COUNT($A118:$A$203), "")</f>
        <v/>
      </c>
      <c r="J118" s="25" t="str">
        <f>IF(ISNUMBER(B118), COUNT($B$4:$B$203) - COUNT($B118:$B$203), "")</f>
        <v/>
      </c>
      <c r="K118" s="27">
        <f t="shared" si="9"/>
        <v>115</v>
      </c>
    </row>
    <row r="119" spans="1:11" x14ac:dyDescent="0.2">
      <c r="A119" s="95" t="str">
        <f>IF(ISBLANK('Data Entry'!A119), "", 'Data Entry'!A119)</f>
        <v/>
      </c>
      <c r="B119" s="25" t="str">
        <f>IF(ISBLANK('Data Entry'!B119), "", 'Data Entry'!B119)</f>
        <v/>
      </c>
      <c r="C119" s="96"/>
      <c r="D119" s="95" t="str">
        <f t="shared" si="10"/>
        <v/>
      </c>
      <c r="E119" s="95" t="str">
        <f t="shared" si="11"/>
        <v/>
      </c>
      <c r="F119" s="96"/>
      <c r="G119" s="95" t="str">
        <f t="shared" ca="1" si="7"/>
        <v/>
      </c>
      <c r="H119" s="95" t="str">
        <f t="shared" ca="1" si="8"/>
        <v/>
      </c>
      <c r="I119" s="25" t="str">
        <f>IF(ISNUMBER(A119), COUNT($A$4:$A$203) - COUNT($A119:$A$203), "")</f>
        <v/>
      </c>
      <c r="J119" s="25" t="str">
        <f>IF(ISNUMBER(B119), COUNT($B$4:$B$203) - COUNT($B119:$B$203), "")</f>
        <v/>
      </c>
      <c r="K119" s="27">
        <f t="shared" si="9"/>
        <v>116</v>
      </c>
    </row>
    <row r="120" spans="1:11" x14ac:dyDescent="0.2">
      <c r="A120" s="95" t="str">
        <f>IF(ISBLANK('Data Entry'!A120), "", 'Data Entry'!A120)</f>
        <v/>
      </c>
      <c r="B120" s="25" t="str">
        <f>IF(ISBLANK('Data Entry'!B120), "", 'Data Entry'!B120)</f>
        <v/>
      </c>
      <c r="C120" s="96"/>
      <c r="D120" s="95" t="str">
        <f t="shared" si="10"/>
        <v/>
      </c>
      <c r="E120" s="95" t="str">
        <f t="shared" si="11"/>
        <v/>
      </c>
      <c r="F120" s="96"/>
      <c r="G120" s="95" t="str">
        <f t="shared" ca="1" si="7"/>
        <v/>
      </c>
      <c r="H120" s="95" t="str">
        <f t="shared" ca="1" si="8"/>
        <v/>
      </c>
      <c r="I120" s="25" t="str">
        <f>IF(ISNUMBER(A120), COUNT($A$4:$A$203) - COUNT($A120:$A$203), "")</f>
        <v/>
      </c>
      <c r="J120" s="25" t="str">
        <f>IF(ISNUMBER(B120), COUNT($B$4:$B$203) - COUNT($B120:$B$203), "")</f>
        <v/>
      </c>
      <c r="K120" s="27">
        <f t="shared" si="9"/>
        <v>117</v>
      </c>
    </row>
    <row r="121" spans="1:11" x14ac:dyDescent="0.2">
      <c r="A121" s="95" t="str">
        <f>IF(ISBLANK('Data Entry'!A121), "", 'Data Entry'!A121)</f>
        <v/>
      </c>
      <c r="B121" s="25" t="str">
        <f>IF(ISBLANK('Data Entry'!B121), "", 'Data Entry'!B121)</f>
        <v/>
      </c>
      <c r="C121" s="96"/>
      <c r="D121" s="95" t="str">
        <f t="shared" si="10"/>
        <v/>
      </c>
      <c r="E121" s="95" t="str">
        <f t="shared" si="11"/>
        <v/>
      </c>
      <c r="F121" s="96"/>
      <c r="G121" s="95" t="str">
        <f t="shared" ca="1" si="7"/>
        <v/>
      </c>
      <c r="H121" s="95" t="str">
        <f t="shared" ca="1" si="8"/>
        <v/>
      </c>
      <c r="I121" s="25" t="str">
        <f>IF(ISNUMBER(A121), COUNT($A$4:$A$203) - COUNT($A121:$A$203), "")</f>
        <v/>
      </c>
      <c r="J121" s="25" t="str">
        <f>IF(ISNUMBER(B121), COUNT($B$4:$B$203) - COUNT($B121:$B$203), "")</f>
        <v/>
      </c>
      <c r="K121" s="27">
        <f t="shared" si="9"/>
        <v>118</v>
      </c>
    </row>
    <row r="122" spans="1:11" x14ac:dyDescent="0.2">
      <c r="A122" s="95" t="str">
        <f>IF(ISBLANK('Data Entry'!A122), "", 'Data Entry'!A122)</f>
        <v/>
      </c>
      <c r="B122" s="25" t="str">
        <f>IF(ISBLANK('Data Entry'!B122), "", 'Data Entry'!B122)</f>
        <v/>
      </c>
      <c r="C122" s="96"/>
      <c r="D122" s="95" t="str">
        <f t="shared" si="10"/>
        <v/>
      </c>
      <c r="E122" s="95" t="str">
        <f t="shared" si="11"/>
        <v/>
      </c>
      <c r="F122" s="96"/>
      <c r="G122" s="95" t="str">
        <f t="shared" ca="1" si="7"/>
        <v/>
      </c>
      <c r="H122" s="95" t="str">
        <f t="shared" ca="1" si="8"/>
        <v/>
      </c>
      <c r="I122" s="25" t="str">
        <f>IF(ISNUMBER(A122), COUNT($A$4:$A$203) - COUNT($A122:$A$203), "")</f>
        <v/>
      </c>
      <c r="J122" s="25" t="str">
        <f>IF(ISNUMBER(B122), COUNT($B$4:$B$203) - COUNT($B122:$B$203), "")</f>
        <v/>
      </c>
      <c r="K122" s="27">
        <f t="shared" si="9"/>
        <v>119</v>
      </c>
    </row>
    <row r="123" spans="1:11" x14ac:dyDescent="0.2">
      <c r="A123" s="95" t="str">
        <f>IF(ISBLANK('Data Entry'!A123), "", 'Data Entry'!A123)</f>
        <v/>
      </c>
      <c r="B123" s="25" t="str">
        <f>IF(ISBLANK('Data Entry'!B123), "", 'Data Entry'!B123)</f>
        <v/>
      </c>
      <c r="C123" s="96"/>
      <c r="D123" s="95" t="str">
        <f t="shared" si="10"/>
        <v/>
      </c>
      <c r="E123" s="95" t="str">
        <f t="shared" si="11"/>
        <v/>
      </c>
      <c r="F123" s="96"/>
      <c r="G123" s="95" t="str">
        <f t="shared" ca="1" si="7"/>
        <v/>
      </c>
      <c r="H123" s="95" t="str">
        <f t="shared" ca="1" si="8"/>
        <v/>
      </c>
      <c r="I123" s="25" t="str">
        <f>IF(ISNUMBER(A123), COUNT($A$4:$A$203) - COUNT($A123:$A$203), "")</f>
        <v/>
      </c>
      <c r="J123" s="25" t="str">
        <f>IF(ISNUMBER(B123), COUNT($B$4:$B$203) - COUNT($B123:$B$203), "")</f>
        <v/>
      </c>
      <c r="K123" s="27">
        <f t="shared" si="9"/>
        <v>120</v>
      </c>
    </row>
    <row r="124" spans="1:11" x14ac:dyDescent="0.2">
      <c r="A124" s="95" t="str">
        <f>IF(ISBLANK('Data Entry'!A124), "", 'Data Entry'!A124)</f>
        <v/>
      </c>
      <c r="B124" s="25" t="str">
        <f>IF(ISBLANK('Data Entry'!B124), "", 'Data Entry'!B124)</f>
        <v/>
      </c>
      <c r="C124" s="96"/>
      <c r="D124" s="95" t="str">
        <f t="shared" si="10"/>
        <v/>
      </c>
      <c r="E124" s="95" t="str">
        <f t="shared" si="11"/>
        <v/>
      </c>
      <c r="F124" s="96"/>
      <c r="G124" s="95" t="str">
        <f t="shared" ca="1" si="7"/>
        <v/>
      </c>
      <c r="H124" s="95" t="str">
        <f t="shared" ca="1" si="8"/>
        <v/>
      </c>
      <c r="I124" s="25" t="str">
        <f>IF(ISNUMBER(A124), COUNT($A$4:$A$203) - COUNT($A124:$A$203), "")</f>
        <v/>
      </c>
      <c r="J124" s="25" t="str">
        <f>IF(ISNUMBER(B124), COUNT($B$4:$B$203) - COUNT($B124:$B$203), "")</f>
        <v/>
      </c>
      <c r="K124" s="27">
        <f t="shared" si="9"/>
        <v>121</v>
      </c>
    </row>
    <row r="125" spans="1:11" x14ac:dyDescent="0.2">
      <c r="A125" s="95" t="str">
        <f>IF(ISBLANK('Data Entry'!A125), "", 'Data Entry'!A125)</f>
        <v/>
      </c>
      <c r="B125" s="25" t="str">
        <f>IF(ISBLANK('Data Entry'!B125), "", 'Data Entry'!B125)</f>
        <v/>
      </c>
      <c r="C125" s="96"/>
      <c r="D125" s="95" t="str">
        <f t="shared" si="10"/>
        <v/>
      </c>
      <c r="E125" s="95" t="str">
        <f t="shared" si="11"/>
        <v/>
      </c>
      <c r="F125" s="96"/>
      <c r="G125" s="95" t="str">
        <f t="shared" ca="1" si="7"/>
        <v/>
      </c>
      <c r="H125" s="95" t="str">
        <f t="shared" ca="1" si="8"/>
        <v/>
      </c>
      <c r="I125" s="25" t="str">
        <f>IF(ISNUMBER(A125), COUNT($A$4:$A$203) - COUNT($A125:$A$203), "")</f>
        <v/>
      </c>
      <c r="J125" s="25" t="str">
        <f>IF(ISNUMBER(B125), COUNT($B$4:$B$203) - COUNT($B125:$B$203), "")</f>
        <v/>
      </c>
      <c r="K125" s="27">
        <f t="shared" si="9"/>
        <v>122</v>
      </c>
    </row>
    <row r="126" spans="1:11" x14ac:dyDescent="0.2">
      <c r="A126" s="95" t="str">
        <f>IF(ISBLANK('Data Entry'!A126), "", 'Data Entry'!A126)</f>
        <v/>
      </c>
      <c r="B126" s="25" t="str">
        <f>IF(ISBLANK('Data Entry'!B126), "", 'Data Entry'!B126)</f>
        <v/>
      </c>
      <c r="C126" s="96"/>
      <c r="D126" s="95" t="str">
        <f t="shared" si="10"/>
        <v/>
      </c>
      <c r="E126" s="95" t="str">
        <f t="shared" si="11"/>
        <v/>
      </c>
      <c r="F126" s="96"/>
      <c r="G126" s="95" t="str">
        <f t="shared" ca="1" si="7"/>
        <v/>
      </c>
      <c r="H126" s="95" t="str">
        <f t="shared" ca="1" si="8"/>
        <v/>
      </c>
      <c r="I126" s="25" t="str">
        <f>IF(ISNUMBER(A126), COUNT($A$4:$A$203) - COUNT($A126:$A$203), "")</f>
        <v/>
      </c>
      <c r="J126" s="25" t="str">
        <f>IF(ISNUMBER(B126), COUNT($B$4:$B$203) - COUNT($B126:$B$203), "")</f>
        <v/>
      </c>
      <c r="K126" s="27">
        <f t="shared" si="9"/>
        <v>123</v>
      </c>
    </row>
    <row r="127" spans="1:11" x14ac:dyDescent="0.2">
      <c r="A127" s="95" t="str">
        <f>IF(ISBLANK('Data Entry'!A127), "", 'Data Entry'!A127)</f>
        <v/>
      </c>
      <c r="B127" s="25" t="str">
        <f>IF(ISBLANK('Data Entry'!B127), "", 'Data Entry'!B127)</f>
        <v/>
      </c>
      <c r="C127" s="96"/>
      <c r="D127" s="95" t="str">
        <f t="shared" si="10"/>
        <v/>
      </c>
      <c r="E127" s="95" t="str">
        <f t="shared" si="11"/>
        <v/>
      </c>
      <c r="F127" s="96"/>
      <c r="G127" s="95" t="str">
        <f t="shared" ca="1" si="7"/>
        <v/>
      </c>
      <c r="H127" s="95" t="str">
        <f t="shared" ca="1" si="8"/>
        <v/>
      </c>
      <c r="I127" s="25" t="str">
        <f>IF(ISNUMBER(A127), COUNT($A$4:$A$203) - COUNT($A127:$A$203), "")</f>
        <v/>
      </c>
      <c r="J127" s="25" t="str">
        <f>IF(ISNUMBER(B127), COUNT($B$4:$B$203) - COUNT($B127:$B$203), "")</f>
        <v/>
      </c>
      <c r="K127" s="27">
        <f t="shared" si="9"/>
        <v>124</v>
      </c>
    </row>
    <row r="128" spans="1:11" x14ac:dyDescent="0.2">
      <c r="A128" s="95" t="str">
        <f>IF(ISBLANK('Data Entry'!A128), "", 'Data Entry'!A128)</f>
        <v/>
      </c>
      <c r="B128" s="25" t="str">
        <f>IF(ISBLANK('Data Entry'!B128), "", 'Data Entry'!B128)</f>
        <v/>
      </c>
      <c r="C128" s="96"/>
      <c r="D128" s="95" t="str">
        <f t="shared" si="10"/>
        <v/>
      </c>
      <c r="E128" s="95" t="str">
        <f t="shared" si="11"/>
        <v/>
      </c>
      <c r="F128" s="96"/>
      <c r="G128" s="95" t="str">
        <f t="shared" ca="1" si="7"/>
        <v/>
      </c>
      <c r="H128" s="95" t="str">
        <f t="shared" ca="1" si="8"/>
        <v/>
      </c>
      <c r="I128" s="25" t="str">
        <f>IF(ISNUMBER(A128), COUNT($A$4:$A$203) - COUNT($A128:$A$203), "")</f>
        <v/>
      </c>
      <c r="J128" s="25" t="str">
        <f>IF(ISNUMBER(B128), COUNT($B$4:$B$203) - COUNT($B128:$B$203), "")</f>
        <v/>
      </c>
      <c r="K128" s="27">
        <f t="shared" si="9"/>
        <v>125</v>
      </c>
    </row>
    <row r="129" spans="1:11" x14ac:dyDescent="0.2">
      <c r="A129" s="95" t="str">
        <f>IF(ISBLANK('Data Entry'!A129), "", 'Data Entry'!A129)</f>
        <v/>
      </c>
      <c r="B129" s="25" t="str">
        <f>IF(ISBLANK('Data Entry'!B129), "", 'Data Entry'!B129)</f>
        <v/>
      </c>
      <c r="C129" s="96"/>
      <c r="D129" s="95" t="str">
        <f t="shared" si="10"/>
        <v/>
      </c>
      <c r="E129" s="95" t="str">
        <f t="shared" si="11"/>
        <v/>
      </c>
      <c r="F129" s="96"/>
      <c r="G129" s="95" t="str">
        <f t="shared" ca="1" si="7"/>
        <v/>
      </c>
      <c r="H129" s="95" t="str">
        <f t="shared" ca="1" si="8"/>
        <v/>
      </c>
      <c r="I129" s="25" t="str">
        <f>IF(ISNUMBER(A129), COUNT($A$4:$A$203) - COUNT($A129:$A$203), "")</f>
        <v/>
      </c>
      <c r="J129" s="25" t="str">
        <f>IF(ISNUMBER(B129), COUNT($B$4:$B$203) - COUNT($B129:$B$203), "")</f>
        <v/>
      </c>
      <c r="K129" s="27">
        <f t="shared" si="9"/>
        <v>126</v>
      </c>
    </row>
    <row r="130" spans="1:11" x14ac:dyDescent="0.2">
      <c r="A130" s="95" t="str">
        <f>IF(ISBLANK('Data Entry'!A130), "", 'Data Entry'!A130)</f>
        <v/>
      </c>
      <c r="B130" s="25" t="str">
        <f>IF(ISBLANK('Data Entry'!B130), "", 'Data Entry'!B130)</f>
        <v/>
      </c>
      <c r="C130" s="96"/>
      <c r="D130" s="95" t="str">
        <f t="shared" si="10"/>
        <v/>
      </c>
      <c r="E130" s="95" t="str">
        <f t="shared" si="11"/>
        <v/>
      </c>
      <c r="F130" s="96"/>
      <c r="G130" s="95" t="str">
        <f t="shared" ca="1" si="7"/>
        <v/>
      </c>
      <c r="H130" s="95" t="str">
        <f t="shared" ca="1" si="8"/>
        <v/>
      </c>
      <c r="I130" s="25" t="str">
        <f>IF(ISNUMBER(A130), COUNT($A$4:$A$203) - COUNT($A130:$A$203), "")</f>
        <v/>
      </c>
      <c r="J130" s="25" t="str">
        <f>IF(ISNUMBER(B130), COUNT($B$4:$B$203) - COUNT($B130:$B$203), "")</f>
        <v/>
      </c>
      <c r="K130" s="27">
        <f t="shared" si="9"/>
        <v>127</v>
      </c>
    </row>
    <row r="131" spans="1:11" x14ac:dyDescent="0.2">
      <c r="A131" s="95" t="str">
        <f>IF(ISBLANK('Data Entry'!A131), "", 'Data Entry'!A131)</f>
        <v/>
      </c>
      <c r="B131" s="25" t="str">
        <f>IF(ISBLANK('Data Entry'!B131), "", 'Data Entry'!B131)</f>
        <v/>
      </c>
      <c r="C131" s="96"/>
      <c r="D131" s="95" t="str">
        <f t="shared" si="10"/>
        <v/>
      </c>
      <c r="E131" s="95" t="str">
        <f t="shared" si="11"/>
        <v/>
      </c>
      <c r="F131" s="96"/>
      <c r="G131" s="95" t="str">
        <f t="shared" ca="1" si="7"/>
        <v/>
      </c>
      <c r="H131" s="95" t="str">
        <f t="shared" ca="1" si="8"/>
        <v/>
      </c>
      <c r="I131" s="25" t="str">
        <f>IF(ISNUMBER(A131), COUNT($A$4:$A$203) - COUNT($A131:$A$203), "")</f>
        <v/>
      </c>
      <c r="J131" s="25" t="str">
        <f>IF(ISNUMBER(B131), COUNT($B$4:$B$203) - COUNT($B131:$B$203), "")</f>
        <v/>
      </c>
      <c r="K131" s="27">
        <f t="shared" si="9"/>
        <v>128</v>
      </c>
    </row>
    <row r="132" spans="1:11" x14ac:dyDescent="0.2">
      <c r="A132" s="95" t="str">
        <f>IF(ISBLANK('Data Entry'!A132), "", 'Data Entry'!A132)</f>
        <v/>
      </c>
      <c r="B132" s="25" t="str">
        <f>IF(ISBLANK('Data Entry'!B132), "", 'Data Entry'!B132)</f>
        <v/>
      </c>
      <c r="C132" s="96"/>
      <c r="D132" s="95" t="str">
        <f t="shared" si="10"/>
        <v/>
      </c>
      <c r="E132" s="95" t="str">
        <f t="shared" si="11"/>
        <v/>
      </c>
      <c r="F132" s="96"/>
      <c r="G132" s="95" t="str">
        <f t="shared" ca="1" si="7"/>
        <v/>
      </c>
      <c r="H132" s="95" t="str">
        <f t="shared" ca="1" si="8"/>
        <v/>
      </c>
      <c r="I132" s="25" t="str">
        <f>IF(ISNUMBER(A132), COUNT($A$4:$A$203) - COUNT($A132:$A$203), "")</f>
        <v/>
      </c>
      <c r="J132" s="25" t="str">
        <f>IF(ISNUMBER(B132), COUNT($B$4:$B$203) - COUNT($B132:$B$203), "")</f>
        <v/>
      </c>
      <c r="K132" s="27">
        <f t="shared" si="9"/>
        <v>129</v>
      </c>
    </row>
    <row r="133" spans="1:11" x14ac:dyDescent="0.2">
      <c r="A133" s="95" t="str">
        <f>IF(ISBLANK('Data Entry'!A133), "", 'Data Entry'!A133)</f>
        <v/>
      </c>
      <c r="B133" s="25" t="str">
        <f>IF(ISBLANK('Data Entry'!B133), "", 'Data Entry'!B133)</f>
        <v/>
      </c>
      <c r="C133" s="96"/>
      <c r="D133" s="95" t="str">
        <f t="shared" si="10"/>
        <v/>
      </c>
      <c r="E133" s="95" t="str">
        <f t="shared" si="11"/>
        <v/>
      </c>
      <c r="F133" s="96"/>
      <c r="G133" s="95" t="str">
        <f t="shared" ca="1" si="7"/>
        <v/>
      </c>
      <c r="H133" s="95" t="str">
        <f t="shared" ca="1" si="8"/>
        <v/>
      </c>
      <c r="I133" s="25" t="str">
        <f>IF(ISNUMBER(A133), COUNT($A$4:$A$203) - COUNT($A133:$A$203), "")</f>
        <v/>
      </c>
      <c r="J133" s="25" t="str">
        <f>IF(ISNUMBER(B133), COUNT($B$4:$B$203) - COUNT($B133:$B$203), "")</f>
        <v/>
      </c>
      <c r="K133" s="27">
        <f t="shared" si="9"/>
        <v>130</v>
      </c>
    </row>
    <row r="134" spans="1:11" x14ac:dyDescent="0.2">
      <c r="A134" s="95" t="str">
        <f>IF(ISBLANK('Data Entry'!A134), "", 'Data Entry'!A134)</f>
        <v/>
      </c>
      <c r="B134" s="25" t="str">
        <f>IF(ISBLANK('Data Entry'!B134), "", 'Data Entry'!B134)</f>
        <v/>
      </c>
      <c r="C134" s="96"/>
      <c r="D134" s="95" t="str">
        <f t="shared" si="10"/>
        <v/>
      </c>
      <c r="E134" s="95" t="str">
        <f t="shared" si="11"/>
        <v/>
      </c>
      <c r="F134" s="96"/>
      <c r="G134" s="95" t="str">
        <f t="shared" ref="G134:G197" ca="1" si="12">IF(ISBLANK($A134), "", IF(OR($G133 = MAX($A$4:$A$203), $G133 = ""),"", OFFSET($A$3,MATCH($K134-1,I$4:I$203),0)))</f>
        <v/>
      </c>
      <c r="H134" s="95" t="str">
        <f t="shared" ref="H134:H197" ca="1" si="13">IF(ISBLANK($B134), "", IF(OR($H133 = MAX($B$4:$B$203), $H133 = ""),"", OFFSET($B$3,MATCH($K134-1,J$4:J$203),0)))</f>
        <v/>
      </c>
      <c r="I134" s="25" t="str">
        <f>IF(ISNUMBER(A134), COUNT($A$4:$A$203) - COUNT($A134:$A$203), "")</f>
        <v/>
      </c>
      <c r="J134" s="25" t="str">
        <f>IF(ISNUMBER(B134), COUNT($B$4:$B$203) - COUNT($B134:$B$203), "")</f>
        <v/>
      </c>
      <c r="K134" s="27">
        <f t="shared" ref="K134:K197" si="14" xml:space="preserve"> K133 + 1</f>
        <v>131</v>
      </c>
    </row>
    <row r="135" spans="1:11" x14ac:dyDescent="0.2">
      <c r="A135" s="95" t="str">
        <f>IF(ISBLANK('Data Entry'!A135), "", 'Data Entry'!A135)</f>
        <v/>
      </c>
      <c r="B135" s="25" t="str">
        <f>IF(ISBLANK('Data Entry'!B135), "", 'Data Entry'!B135)</f>
        <v/>
      </c>
      <c r="C135" s="96"/>
      <c r="D135" s="95" t="str">
        <f t="shared" si="10"/>
        <v/>
      </c>
      <c r="E135" s="95" t="str">
        <f t="shared" si="11"/>
        <v/>
      </c>
      <c r="F135" s="96"/>
      <c r="G135" s="95" t="str">
        <f t="shared" ca="1" si="12"/>
        <v/>
      </c>
      <c r="H135" s="95" t="str">
        <f t="shared" ca="1" si="13"/>
        <v/>
      </c>
      <c r="I135" s="25" t="str">
        <f>IF(ISNUMBER(A135), COUNT($A$4:$A$203) - COUNT($A135:$A$203), "")</f>
        <v/>
      </c>
      <c r="J135" s="25" t="str">
        <f>IF(ISNUMBER(B135), COUNT($B$4:$B$203) - COUNT($B135:$B$203), "")</f>
        <v/>
      </c>
      <c r="K135" s="27">
        <f t="shared" si="14"/>
        <v>132</v>
      </c>
    </row>
    <row r="136" spans="1:11" x14ac:dyDescent="0.2">
      <c r="A136" s="95" t="str">
        <f>IF(ISBLANK('Data Entry'!A136), "", 'Data Entry'!A136)</f>
        <v/>
      </c>
      <c r="B136" s="25" t="str">
        <f>IF(ISBLANK('Data Entry'!B136), "", 'Data Entry'!B136)</f>
        <v/>
      </c>
      <c r="C136" s="96"/>
      <c r="D136" s="95" t="str">
        <f t="shared" si="10"/>
        <v/>
      </c>
      <c r="E136" s="95" t="str">
        <f t="shared" si="11"/>
        <v/>
      </c>
      <c r="F136" s="96"/>
      <c r="G136" s="95" t="str">
        <f t="shared" ca="1" si="12"/>
        <v/>
      </c>
      <c r="H136" s="95" t="str">
        <f t="shared" ca="1" si="13"/>
        <v/>
      </c>
      <c r="I136" s="25" t="str">
        <f>IF(ISNUMBER(A136), COUNT($A$4:$A$203) - COUNT($A136:$A$203), "")</f>
        <v/>
      </c>
      <c r="J136" s="25" t="str">
        <f>IF(ISNUMBER(B136), COUNT($B$4:$B$203) - COUNT($B136:$B$203), "")</f>
        <v/>
      </c>
      <c r="K136" s="27">
        <f t="shared" si="14"/>
        <v>133</v>
      </c>
    </row>
    <row r="137" spans="1:11" x14ac:dyDescent="0.2">
      <c r="A137" s="95" t="str">
        <f>IF(ISBLANK('Data Entry'!A137), "", 'Data Entry'!A137)</f>
        <v/>
      </c>
      <c r="B137" s="25" t="str">
        <f>IF(ISBLANK('Data Entry'!B137), "", 'Data Entry'!B137)</f>
        <v/>
      </c>
      <c r="C137" s="96"/>
      <c r="D137" s="95" t="str">
        <f t="shared" si="10"/>
        <v/>
      </c>
      <c r="E137" s="95" t="str">
        <f t="shared" si="11"/>
        <v/>
      </c>
      <c r="F137" s="96"/>
      <c r="G137" s="95" t="str">
        <f t="shared" ca="1" si="12"/>
        <v/>
      </c>
      <c r="H137" s="95" t="str">
        <f t="shared" ca="1" si="13"/>
        <v/>
      </c>
      <c r="I137" s="25" t="str">
        <f>IF(ISNUMBER(A137), COUNT($A$4:$A$203) - COUNT($A137:$A$203), "")</f>
        <v/>
      </c>
      <c r="J137" s="25" t="str">
        <f>IF(ISNUMBER(B137), COUNT($B$4:$B$203) - COUNT($B137:$B$203), "")</f>
        <v/>
      </c>
      <c r="K137" s="27">
        <f t="shared" si="14"/>
        <v>134</v>
      </c>
    </row>
    <row r="138" spans="1:11" x14ac:dyDescent="0.2">
      <c r="A138" s="95" t="str">
        <f>IF(ISBLANK('Data Entry'!A138), "", 'Data Entry'!A138)</f>
        <v/>
      </c>
      <c r="B138" s="25" t="str">
        <f>IF(ISBLANK('Data Entry'!B138), "", 'Data Entry'!B138)</f>
        <v/>
      </c>
      <c r="C138" s="96"/>
      <c r="D138" s="95" t="str">
        <f t="shared" si="10"/>
        <v/>
      </c>
      <c r="E138" s="95" t="str">
        <f t="shared" si="11"/>
        <v/>
      </c>
      <c r="F138" s="96"/>
      <c r="G138" s="95" t="str">
        <f t="shared" ca="1" si="12"/>
        <v/>
      </c>
      <c r="H138" s="95" t="str">
        <f t="shared" ca="1" si="13"/>
        <v/>
      </c>
      <c r="I138" s="25" t="str">
        <f>IF(ISNUMBER(A138), COUNT($A$4:$A$203) - COUNT($A138:$A$203), "")</f>
        <v/>
      </c>
      <c r="J138" s="25" t="str">
        <f>IF(ISNUMBER(B138), COUNT($B$4:$B$203) - COUNT($B138:$B$203), "")</f>
        <v/>
      </c>
      <c r="K138" s="27">
        <f t="shared" si="14"/>
        <v>135</v>
      </c>
    </row>
    <row r="139" spans="1:11" x14ac:dyDescent="0.2">
      <c r="A139" s="95" t="str">
        <f>IF(ISBLANK('Data Entry'!A139), "", 'Data Entry'!A139)</f>
        <v/>
      </c>
      <c r="B139" s="25" t="str">
        <f>IF(ISBLANK('Data Entry'!B139), "", 'Data Entry'!B139)</f>
        <v/>
      </c>
      <c r="C139" s="96"/>
      <c r="D139" s="95" t="str">
        <f t="shared" si="10"/>
        <v/>
      </c>
      <c r="E139" s="95" t="str">
        <f t="shared" si="11"/>
        <v/>
      </c>
      <c r="F139" s="96"/>
      <c r="G139" s="95" t="str">
        <f t="shared" ca="1" si="12"/>
        <v/>
      </c>
      <c r="H139" s="95" t="str">
        <f t="shared" ca="1" si="13"/>
        <v/>
      </c>
      <c r="I139" s="25" t="str">
        <f>IF(ISNUMBER(A139), COUNT($A$4:$A$203) - COUNT($A139:$A$203), "")</f>
        <v/>
      </c>
      <c r="J139" s="25" t="str">
        <f>IF(ISNUMBER(B139), COUNT($B$4:$B$203) - COUNT($B139:$B$203), "")</f>
        <v/>
      </c>
      <c r="K139" s="27">
        <f t="shared" si="14"/>
        <v>136</v>
      </c>
    </row>
    <row r="140" spans="1:11" x14ac:dyDescent="0.2">
      <c r="A140" s="95" t="str">
        <f>IF(ISBLANK('Data Entry'!A140), "", 'Data Entry'!A140)</f>
        <v/>
      </c>
      <c r="B140" s="25" t="str">
        <f>IF(ISBLANK('Data Entry'!B140), "", 'Data Entry'!B140)</f>
        <v/>
      </c>
      <c r="C140" s="96"/>
      <c r="D140" s="95" t="str">
        <f t="shared" si="10"/>
        <v/>
      </c>
      <c r="E140" s="95" t="str">
        <f t="shared" si="11"/>
        <v/>
      </c>
      <c r="F140" s="96"/>
      <c r="G140" s="95" t="str">
        <f t="shared" ca="1" si="12"/>
        <v/>
      </c>
      <c r="H140" s="95" t="str">
        <f t="shared" ca="1" si="13"/>
        <v/>
      </c>
      <c r="I140" s="25" t="str">
        <f>IF(ISNUMBER(A140), COUNT($A$4:$A$203) - COUNT($A140:$A$203), "")</f>
        <v/>
      </c>
      <c r="J140" s="25" t="str">
        <f>IF(ISNUMBER(B140), COUNT($B$4:$B$203) - COUNT($B140:$B$203), "")</f>
        <v/>
      </c>
      <c r="K140" s="27">
        <f t="shared" si="14"/>
        <v>137</v>
      </c>
    </row>
    <row r="141" spans="1:11" x14ac:dyDescent="0.2">
      <c r="A141" s="95" t="str">
        <f>IF(ISBLANK('Data Entry'!A141), "", 'Data Entry'!A141)</f>
        <v/>
      </c>
      <c r="B141" s="25" t="str">
        <f>IF(ISBLANK('Data Entry'!B141), "", 'Data Entry'!B141)</f>
        <v/>
      </c>
      <c r="C141" s="96"/>
      <c r="D141" s="95" t="str">
        <f t="shared" si="10"/>
        <v/>
      </c>
      <c r="E141" s="95" t="str">
        <f t="shared" si="11"/>
        <v/>
      </c>
      <c r="F141" s="96"/>
      <c r="G141" s="95" t="str">
        <f t="shared" ca="1" si="12"/>
        <v/>
      </c>
      <c r="H141" s="95" t="str">
        <f t="shared" ca="1" si="13"/>
        <v/>
      </c>
      <c r="I141" s="25" t="str">
        <f>IF(ISNUMBER(A141), COUNT($A$4:$A$203) - COUNT($A141:$A$203), "")</f>
        <v/>
      </c>
      <c r="J141" s="25" t="str">
        <f>IF(ISNUMBER(B141), COUNT($B$4:$B$203) - COUNT($B141:$B$203), "")</f>
        <v/>
      </c>
      <c r="K141" s="27">
        <f t="shared" si="14"/>
        <v>138</v>
      </c>
    </row>
    <row r="142" spans="1:11" x14ac:dyDescent="0.2">
      <c r="A142" s="95" t="str">
        <f>IF(ISBLANK('Data Entry'!A142), "", 'Data Entry'!A142)</f>
        <v/>
      </c>
      <c r="B142" s="25" t="str">
        <f>IF(ISBLANK('Data Entry'!B142), "", 'Data Entry'!B142)</f>
        <v/>
      </c>
      <c r="C142" s="96"/>
      <c r="D142" s="95" t="str">
        <f t="shared" si="10"/>
        <v/>
      </c>
      <c r="E142" s="95" t="str">
        <f t="shared" si="11"/>
        <v/>
      </c>
      <c r="F142" s="96"/>
      <c r="G142" s="95" t="str">
        <f t="shared" ca="1" si="12"/>
        <v/>
      </c>
      <c r="H142" s="95" t="str">
        <f t="shared" ca="1" si="13"/>
        <v/>
      </c>
      <c r="I142" s="25" t="str">
        <f>IF(ISNUMBER(A142), COUNT($A$4:$A$203) - COUNT($A142:$A$203), "")</f>
        <v/>
      </c>
      <c r="J142" s="25" t="str">
        <f>IF(ISNUMBER(B142), COUNT($B$4:$B$203) - COUNT($B142:$B$203), "")</f>
        <v/>
      </c>
      <c r="K142" s="27">
        <f t="shared" si="14"/>
        <v>139</v>
      </c>
    </row>
    <row r="143" spans="1:11" x14ac:dyDescent="0.2">
      <c r="A143" s="95" t="str">
        <f>IF(ISBLANK('Data Entry'!A143), "", 'Data Entry'!A143)</f>
        <v/>
      </c>
      <c r="B143" s="25" t="str">
        <f>IF(ISBLANK('Data Entry'!B143), "", 'Data Entry'!B143)</f>
        <v/>
      </c>
      <c r="C143" s="96"/>
      <c r="D143" s="95" t="str">
        <f t="shared" si="10"/>
        <v/>
      </c>
      <c r="E143" s="95" t="str">
        <f t="shared" si="11"/>
        <v/>
      </c>
      <c r="F143" s="96"/>
      <c r="G143" s="95" t="str">
        <f t="shared" ca="1" si="12"/>
        <v/>
      </c>
      <c r="H143" s="95" t="str">
        <f t="shared" ca="1" si="13"/>
        <v/>
      </c>
      <c r="I143" s="25" t="str">
        <f>IF(ISNUMBER(A143), COUNT($A$4:$A$203) - COUNT($A143:$A$203), "")</f>
        <v/>
      </c>
      <c r="J143" s="25" t="str">
        <f>IF(ISNUMBER(B143), COUNT($B$4:$B$203) - COUNT($B143:$B$203), "")</f>
        <v/>
      </c>
      <c r="K143" s="27">
        <f t="shared" si="14"/>
        <v>140</v>
      </c>
    </row>
    <row r="144" spans="1:11" x14ac:dyDescent="0.2">
      <c r="A144" s="95" t="str">
        <f>IF(ISBLANK('Data Entry'!A144), "", 'Data Entry'!A144)</f>
        <v/>
      </c>
      <c r="B144" s="25" t="str">
        <f>IF(ISBLANK('Data Entry'!B144), "", 'Data Entry'!B144)</f>
        <v/>
      </c>
      <c r="C144" s="96"/>
      <c r="D144" s="95" t="str">
        <f t="shared" si="10"/>
        <v/>
      </c>
      <c r="E144" s="95" t="str">
        <f t="shared" si="11"/>
        <v/>
      </c>
      <c r="F144" s="96"/>
      <c r="G144" s="95" t="str">
        <f t="shared" ca="1" si="12"/>
        <v/>
      </c>
      <c r="H144" s="95" t="str">
        <f t="shared" ca="1" si="13"/>
        <v/>
      </c>
      <c r="I144" s="25" t="str">
        <f>IF(ISNUMBER(A144), COUNT($A$4:$A$203) - COUNT($A144:$A$203), "")</f>
        <v/>
      </c>
      <c r="J144" s="25" t="str">
        <f>IF(ISNUMBER(B144), COUNT($B$4:$B$203) - COUNT($B144:$B$203), "")</f>
        <v/>
      </c>
      <c r="K144" s="27">
        <f t="shared" si="14"/>
        <v>141</v>
      </c>
    </row>
    <row r="145" spans="1:11" x14ac:dyDescent="0.2">
      <c r="A145" s="95" t="str">
        <f>IF(ISBLANK('Data Entry'!A145), "", 'Data Entry'!A145)</f>
        <v/>
      </c>
      <c r="B145" s="25" t="str">
        <f>IF(ISBLANK('Data Entry'!B145), "", 'Data Entry'!B145)</f>
        <v/>
      </c>
      <c r="C145" s="96"/>
      <c r="D145" s="95" t="str">
        <f t="shared" si="10"/>
        <v/>
      </c>
      <c r="E145" s="95" t="str">
        <f t="shared" si="11"/>
        <v/>
      </c>
      <c r="F145" s="96"/>
      <c r="G145" s="95" t="str">
        <f t="shared" ca="1" si="12"/>
        <v/>
      </c>
      <c r="H145" s="95" t="str">
        <f t="shared" ca="1" si="13"/>
        <v/>
      </c>
      <c r="I145" s="25" t="str">
        <f>IF(ISNUMBER(A145), COUNT($A$4:$A$203) - COUNT($A145:$A$203), "")</f>
        <v/>
      </c>
      <c r="J145" s="25" t="str">
        <f>IF(ISNUMBER(B145), COUNT($B$4:$B$203) - COUNT($B145:$B$203), "")</f>
        <v/>
      </c>
      <c r="K145" s="27">
        <f t="shared" si="14"/>
        <v>142</v>
      </c>
    </row>
    <row r="146" spans="1:11" x14ac:dyDescent="0.2">
      <c r="A146" s="95" t="str">
        <f>IF(ISBLANK('Data Entry'!A146), "", 'Data Entry'!A146)</f>
        <v/>
      </c>
      <c r="B146" s="25" t="str">
        <f>IF(ISBLANK('Data Entry'!B146), "", 'Data Entry'!B146)</f>
        <v/>
      </c>
      <c r="C146" s="96"/>
      <c r="D146" s="95" t="str">
        <f t="shared" si="10"/>
        <v/>
      </c>
      <c r="E146" s="95" t="str">
        <f t="shared" si="11"/>
        <v/>
      </c>
      <c r="F146" s="96"/>
      <c r="G146" s="95" t="str">
        <f t="shared" ca="1" si="12"/>
        <v/>
      </c>
      <c r="H146" s="95" t="str">
        <f t="shared" ca="1" si="13"/>
        <v/>
      </c>
      <c r="I146" s="25" t="str">
        <f>IF(ISNUMBER(A146), COUNT($A$4:$A$203) - COUNT($A146:$A$203), "")</f>
        <v/>
      </c>
      <c r="J146" s="25" t="str">
        <f>IF(ISNUMBER(B146), COUNT($B$4:$B$203) - COUNT($B146:$B$203), "")</f>
        <v/>
      </c>
      <c r="K146" s="27">
        <f t="shared" si="14"/>
        <v>143</v>
      </c>
    </row>
    <row r="147" spans="1:11" x14ac:dyDescent="0.2">
      <c r="A147" s="95" t="str">
        <f>IF(ISBLANK('Data Entry'!A147), "", 'Data Entry'!A147)</f>
        <v/>
      </c>
      <c r="B147" s="25" t="str">
        <f>IF(ISBLANK('Data Entry'!B147), "", 'Data Entry'!B147)</f>
        <v/>
      </c>
      <c r="C147" s="96"/>
      <c r="D147" s="95" t="str">
        <f t="shared" si="10"/>
        <v/>
      </c>
      <c r="E147" s="95" t="str">
        <f t="shared" si="11"/>
        <v/>
      </c>
      <c r="F147" s="96"/>
      <c r="G147" s="95" t="str">
        <f t="shared" ca="1" si="12"/>
        <v/>
      </c>
      <c r="H147" s="95" t="str">
        <f t="shared" ca="1" si="13"/>
        <v/>
      </c>
      <c r="I147" s="25" t="str">
        <f>IF(ISNUMBER(A147), COUNT($A$4:$A$203) - COUNT($A147:$A$203), "")</f>
        <v/>
      </c>
      <c r="J147" s="25" t="str">
        <f>IF(ISNUMBER(B147), COUNT($B$4:$B$203) - COUNT($B147:$B$203), "")</f>
        <v/>
      </c>
      <c r="K147" s="27">
        <f t="shared" si="14"/>
        <v>144</v>
      </c>
    </row>
    <row r="148" spans="1:11" x14ac:dyDescent="0.2">
      <c r="A148" s="95" t="str">
        <f>IF(ISBLANK('Data Entry'!A148), "", 'Data Entry'!A148)</f>
        <v/>
      </c>
      <c r="B148" s="25" t="str">
        <f>IF(ISBLANK('Data Entry'!B148), "", 'Data Entry'!B148)</f>
        <v/>
      </c>
      <c r="C148" s="96"/>
      <c r="D148" s="95" t="str">
        <f t="shared" si="10"/>
        <v/>
      </c>
      <c r="E148" s="95" t="str">
        <f t="shared" si="11"/>
        <v/>
      </c>
      <c r="F148" s="96"/>
      <c r="G148" s="95" t="str">
        <f t="shared" ca="1" si="12"/>
        <v/>
      </c>
      <c r="H148" s="95" t="str">
        <f t="shared" ca="1" si="13"/>
        <v/>
      </c>
      <c r="I148" s="25" t="str">
        <f>IF(ISNUMBER(A148), COUNT($A$4:$A$203) - COUNT($A148:$A$203), "")</f>
        <v/>
      </c>
      <c r="J148" s="25" t="str">
        <f>IF(ISNUMBER(B148), COUNT($B$4:$B$203) - COUNT($B148:$B$203), "")</f>
        <v/>
      </c>
      <c r="K148" s="27">
        <f t="shared" si="14"/>
        <v>145</v>
      </c>
    </row>
    <row r="149" spans="1:11" x14ac:dyDescent="0.2">
      <c r="A149" s="95" t="str">
        <f>IF(ISBLANK('Data Entry'!A149), "", 'Data Entry'!A149)</f>
        <v/>
      </c>
      <c r="B149" s="25" t="str">
        <f>IF(ISBLANK('Data Entry'!B149), "", 'Data Entry'!B149)</f>
        <v/>
      </c>
      <c r="C149" s="96"/>
      <c r="D149" s="95" t="str">
        <f t="shared" si="10"/>
        <v/>
      </c>
      <c r="E149" s="95" t="str">
        <f t="shared" si="11"/>
        <v/>
      </c>
      <c r="F149" s="96"/>
      <c r="G149" s="95" t="str">
        <f t="shared" ca="1" si="12"/>
        <v/>
      </c>
      <c r="H149" s="95" t="str">
        <f t="shared" ca="1" si="13"/>
        <v/>
      </c>
      <c r="I149" s="25" t="str">
        <f>IF(ISNUMBER(A149), COUNT($A$4:$A$203) - COUNT($A149:$A$203), "")</f>
        <v/>
      </c>
      <c r="J149" s="25" t="str">
        <f>IF(ISNUMBER(B149), COUNT($B$4:$B$203) - COUNT($B149:$B$203), "")</f>
        <v/>
      </c>
      <c r="K149" s="27">
        <f t="shared" si="14"/>
        <v>146</v>
      </c>
    </row>
    <row r="150" spans="1:11" x14ac:dyDescent="0.2">
      <c r="A150" s="95" t="str">
        <f>IF(ISBLANK('Data Entry'!A150), "", 'Data Entry'!A150)</f>
        <v/>
      </c>
      <c r="B150" s="25" t="str">
        <f>IF(ISBLANK('Data Entry'!B150), "", 'Data Entry'!B150)</f>
        <v/>
      </c>
      <c r="C150" s="96"/>
      <c r="D150" s="95" t="str">
        <f t="shared" si="10"/>
        <v/>
      </c>
      <c r="E150" s="95" t="str">
        <f t="shared" si="11"/>
        <v/>
      </c>
      <c r="F150" s="96"/>
      <c r="G150" s="95" t="str">
        <f t="shared" ca="1" si="12"/>
        <v/>
      </c>
      <c r="H150" s="95" t="str">
        <f t="shared" ca="1" si="13"/>
        <v/>
      </c>
      <c r="I150" s="25" t="str">
        <f>IF(ISNUMBER(A150), COUNT($A$4:$A$203) - COUNT($A150:$A$203), "")</f>
        <v/>
      </c>
      <c r="J150" s="25" t="str">
        <f>IF(ISNUMBER(B150), COUNT($B$4:$B$203) - COUNT($B150:$B$203), "")</f>
        <v/>
      </c>
      <c r="K150" s="27">
        <f t="shared" si="14"/>
        <v>147</v>
      </c>
    </row>
    <row r="151" spans="1:11" x14ac:dyDescent="0.2">
      <c r="A151" s="95" t="str">
        <f>IF(ISBLANK('Data Entry'!A151), "", 'Data Entry'!A151)</f>
        <v/>
      </c>
      <c r="B151" s="25" t="str">
        <f>IF(ISBLANK('Data Entry'!B151), "", 'Data Entry'!B151)</f>
        <v/>
      </c>
      <c r="C151" s="96"/>
      <c r="D151" s="95" t="str">
        <f t="shared" si="10"/>
        <v/>
      </c>
      <c r="E151" s="95" t="str">
        <f t="shared" si="11"/>
        <v/>
      </c>
      <c r="F151" s="96"/>
      <c r="G151" s="95" t="str">
        <f t="shared" ca="1" si="12"/>
        <v/>
      </c>
      <c r="H151" s="95" t="str">
        <f t="shared" ca="1" si="13"/>
        <v/>
      </c>
      <c r="I151" s="25" t="str">
        <f>IF(ISNUMBER(A151), COUNT($A$4:$A$203) - COUNT($A151:$A$203), "")</f>
        <v/>
      </c>
      <c r="J151" s="25" t="str">
        <f>IF(ISNUMBER(B151), COUNT($B$4:$B$203) - COUNT($B151:$B$203), "")</f>
        <v/>
      </c>
      <c r="K151" s="27">
        <f t="shared" si="14"/>
        <v>148</v>
      </c>
    </row>
    <row r="152" spans="1:11" x14ac:dyDescent="0.2">
      <c r="A152" s="95" t="str">
        <f>IF(ISBLANK('Data Entry'!A152), "", 'Data Entry'!A152)</f>
        <v/>
      </c>
      <c r="B152" s="25" t="str">
        <f>IF(ISBLANK('Data Entry'!B152), "", 'Data Entry'!B152)</f>
        <v/>
      </c>
      <c r="C152" s="96"/>
      <c r="D152" s="95" t="str">
        <f t="shared" si="10"/>
        <v/>
      </c>
      <c r="E152" s="95" t="str">
        <f t="shared" si="11"/>
        <v/>
      </c>
      <c r="F152" s="96"/>
      <c r="G152" s="95" t="str">
        <f t="shared" ca="1" si="12"/>
        <v/>
      </c>
      <c r="H152" s="95" t="str">
        <f t="shared" ca="1" si="13"/>
        <v/>
      </c>
      <c r="I152" s="25" t="str">
        <f>IF(ISNUMBER(A152), COUNT($A$4:$A$203) - COUNT($A152:$A$203), "")</f>
        <v/>
      </c>
      <c r="J152" s="25" t="str">
        <f>IF(ISNUMBER(B152), COUNT($B$4:$B$203) - COUNT($B152:$B$203), "")</f>
        <v/>
      </c>
      <c r="K152" s="27">
        <f t="shared" si="14"/>
        <v>149</v>
      </c>
    </row>
    <row r="153" spans="1:11" x14ac:dyDescent="0.2">
      <c r="A153" s="95" t="str">
        <f>IF(ISBLANK('Data Entry'!A153), "", 'Data Entry'!A153)</f>
        <v/>
      </c>
      <c r="B153" s="25" t="str">
        <f>IF(ISBLANK('Data Entry'!B153), "", 'Data Entry'!B153)</f>
        <v/>
      </c>
      <c r="C153" s="96"/>
      <c r="D153" s="95" t="str">
        <f t="shared" si="10"/>
        <v/>
      </c>
      <c r="E153" s="95" t="str">
        <f t="shared" si="11"/>
        <v/>
      </c>
      <c r="F153" s="96"/>
      <c r="G153" s="95" t="str">
        <f t="shared" ca="1" si="12"/>
        <v/>
      </c>
      <c r="H153" s="95" t="str">
        <f t="shared" ca="1" si="13"/>
        <v/>
      </c>
      <c r="I153" s="25" t="str">
        <f>IF(ISNUMBER(A153), COUNT($A$4:$A$203) - COUNT($A153:$A$203), "")</f>
        <v/>
      </c>
      <c r="J153" s="25" t="str">
        <f>IF(ISNUMBER(B153), COUNT($B$4:$B$203) - COUNT($B153:$B$203), "")</f>
        <v/>
      </c>
      <c r="K153" s="27">
        <f t="shared" si="14"/>
        <v>150</v>
      </c>
    </row>
    <row r="154" spans="1:11" x14ac:dyDescent="0.2">
      <c r="A154" s="95" t="str">
        <f>IF(ISBLANK('Data Entry'!A154), "", 'Data Entry'!A154)</f>
        <v/>
      </c>
      <c r="B154" s="25" t="str">
        <f>IF(ISBLANK('Data Entry'!B154), "", 'Data Entry'!B154)</f>
        <v/>
      </c>
      <c r="C154" s="96"/>
      <c r="D154" s="95" t="str">
        <f t="shared" si="10"/>
        <v/>
      </c>
      <c r="E154" s="95" t="str">
        <f t="shared" si="11"/>
        <v/>
      </c>
      <c r="F154" s="96"/>
      <c r="G154" s="95" t="str">
        <f t="shared" ca="1" si="12"/>
        <v/>
      </c>
      <c r="H154" s="95" t="str">
        <f t="shared" ca="1" si="13"/>
        <v/>
      </c>
      <c r="I154" s="25" t="str">
        <f>IF(ISNUMBER(A154), COUNT($A$4:$A$203) - COUNT($A154:$A$203), "")</f>
        <v/>
      </c>
      <c r="J154" s="25" t="str">
        <f>IF(ISNUMBER(B154), COUNT($B$4:$B$203) - COUNT($B154:$B$203), "")</f>
        <v/>
      </c>
      <c r="K154" s="27">
        <f t="shared" si="14"/>
        <v>151</v>
      </c>
    </row>
    <row r="155" spans="1:11" x14ac:dyDescent="0.2">
      <c r="A155" s="95" t="str">
        <f>IF(ISBLANK('Data Entry'!A155), "", 'Data Entry'!A155)</f>
        <v/>
      </c>
      <c r="B155" s="25" t="str">
        <f>IF(ISBLANK('Data Entry'!B155), "", 'Data Entry'!B155)</f>
        <v/>
      </c>
      <c r="C155" s="96"/>
      <c r="D155" s="95" t="str">
        <f t="shared" si="10"/>
        <v/>
      </c>
      <c r="E155" s="95" t="str">
        <f t="shared" si="11"/>
        <v/>
      </c>
      <c r="F155" s="96"/>
      <c r="G155" s="95" t="str">
        <f t="shared" ca="1" si="12"/>
        <v/>
      </c>
      <c r="H155" s="95" t="str">
        <f t="shared" ca="1" si="13"/>
        <v/>
      </c>
      <c r="I155" s="25" t="str">
        <f>IF(ISNUMBER(A155), COUNT($A$4:$A$203) - COUNT($A155:$A$203), "")</f>
        <v/>
      </c>
      <c r="J155" s="25" t="str">
        <f>IF(ISNUMBER(B155), COUNT($B$4:$B$203) - COUNT($B155:$B$203), "")</f>
        <v/>
      </c>
      <c r="K155" s="27">
        <f t="shared" si="14"/>
        <v>152</v>
      </c>
    </row>
    <row r="156" spans="1:11" x14ac:dyDescent="0.2">
      <c r="A156" s="95" t="str">
        <f>IF(ISBLANK('Data Entry'!A156), "", 'Data Entry'!A156)</f>
        <v/>
      </c>
      <c r="B156" s="25" t="str">
        <f>IF(ISBLANK('Data Entry'!B156), "", 'Data Entry'!B156)</f>
        <v/>
      </c>
      <c r="C156" s="96"/>
      <c r="D156" s="95" t="str">
        <f t="shared" si="10"/>
        <v/>
      </c>
      <c r="E156" s="95" t="str">
        <f t="shared" si="11"/>
        <v/>
      </c>
      <c r="F156" s="96"/>
      <c r="G156" s="95" t="str">
        <f t="shared" ca="1" si="12"/>
        <v/>
      </c>
      <c r="H156" s="95" t="str">
        <f t="shared" ca="1" si="13"/>
        <v/>
      </c>
      <c r="I156" s="25" t="str">
        <f>IF(ISNUMBER(A156), COUNT($A$4:$A$203) - COUNT($A156:$A$203), "")</f>
        <v/>
      </c>
      <c r="J156" s="25" t="str">
        <f>IF(ISNUMBER(B156), COUNT($B$4:$B$203) - COUNT($B156:$B$203), "")</f>
        <v/>
      </c>
      <c r="K156" s="27">
        <f t="shared" si="14"/>
        <v>153</v>
      </c>
    </row>
    <row r="157" spans="1:11" x14ac:dyDescent="0.2">
      <c r="A157" s="95" t="str">
        <f>IF(ISBLANK('Data Entry'!A157), "", 'Data Entry'!A157)</f>
        <v/>
      </c>
      <c r="B157" s="25" t="str">
        <f>IF(ISBLANK('Data Entry'!B157), "", 'Data Entry'!B157)</f>
        <v/>
      </c>
      <c r="C157" s="96"/>
      <c r="D157" s="95" t="str">
        <f t="shared" si="10"/>
        <v/>
      </c>
      <c r="E157" s="95" t="str">
        <f t="shared" si="11"/>
        <v/>
      </c>
      <c r="F157" s="96"/>
      <c r="G157" s="95" t="str">
        <f t="shared" ca="1" si="12"/>
        <v/>
      </c>
      <c r="H157" s="95" t="str">
        <f t="shared" ca="1" si="13"/>
        <v/>
      </c>
      <c r="I157" s="25" t="str">
        <f>IF(ISNUMBER(A157), COUNT($A$4:$A$203) - COUNT($A157:$A$203), "")</f>
        <v/>
      </c>
      <c r="J157" s="25" t="str">
        <f>IF(ISNUMBER(B157), COUNT($B$4:$B$203) - COUNT($B157:$B$203), "")</f>
        <v/>
      </c>
      <c r="K157" s="27">
        <f t="shared" si="14"/>
        <v>154</v>
      </c>
    </row>
    <row r="158" spans="1:11" x14ac:dyDescent="0.2">
      <c r="A158" s="95" t="str">
        <f>IF(ISBLANK('Data Entry'!A158), "", 'Data Entry'!A158)</f>
        <v/>
      </c>
      <c r="B158" s="25" t="str">
        <f>IF(ISBLANK('Data Entry'!B158), "", 'Data Entry'!B158)</f>
        <v/>
      </c>
      <c r="C158" s="96"/>
      <c r="D158" s="95" t="str">
        <f t="shared" si="10"/>
        <v/>
      </c>
      <c r="E158" s="95" t="str">
        <f t="shared" si="11"/>
        <v/>
      </c>
      <c r="F158" s="96"/>
      <c r="G158" s="95" t="str">
        <f t="shared" ca="1" si="12"/>
        <v/>
      </c>
      <c r="H158" s="95" t="str">
        <f t="shared" ca="1" si="13"/>
        <v/>
      </c>
      <c r="I158" s="25" t="str">
        <f>IF(ISNUMBER(A158), COUNT($A$4:$A$203) - COUNT($A158:$A$203), "")</f>
        <v/>
      </c>
      <c r="J158" s="25" t="str">
        <f>IF(ISNUMBER(B158), COUNT($B$4:$B$203) - COUNT($B158:$B$203), "")</f>
        <v/>
      </c>
      <c r="K158" s="27">
        <f t="shared" si="14"/>
        <v>155</v>
      </c>
    </row>
    <row r="159" spans="1:11" x14ac:dyDescent="0.2">
      <c r="A159" s="95" t="str">
        <f>IF(ISBLANK('Data Entry'!A159), "", 'Data Entry'!A159)</f>
        <v/>
      </c>
      <c r="B159" s="25" t="str">
        <f>IF(ISBLANK('Data Entry'!B159), "", 'Data Entry'!B159)</f>
        <v/>
      </c>
      <c r="C159" s="96"/>
      <c r="D159" s="95" t="str">
        <f t="shared" si="10"/>
        <v/>
      </c>
      <c r="E159" s="95" t="str">
        <f t="shared" si="11"/>
        <v/>
      </c>
      <c r="F159" s="96"/>
      <c r="G159" s="95" t="str">
        <f t="shared" ca="1" si="12"/>
        <v/>
      </c>
      <c r="H159" s="95" t="str">
        <f t="shared" ca="1" si="13"/>
        <v/>
      </c>
      <c r="I159" s="25" t="str">
        <f>IF(ISNUMBER(A159), COUNT($A$4:$A$203) - COUNT($A159:$A$203), "")</f>
        <v/>
      </c>
      <c r="J159" s="25" t="str">
        <f>IF(ISNUMBER(B159), COUNT($B$4:$B$203) - COUNT($B159:$B$203), "")</f>
        <v/>
      </c>
      <c r="K159" s="27">
        <f t="shared" si="14"/>
        <v>156</v>
      </c>
    </row>
    <row r="160" spans="1:11" x14ac:dyDescent="0.2">
      <c r="A160" s="95" t="str">
        <f>IF(ISBLANK('Data Entry'!A160), "", 'Data Entry'!A160)</f>
        <v/>
      </c>
      <c r="B160" s="25" t="str">
        <f>IF(ISBLANK('Data Entry'!B160), "", 'Data Entry'!B160)</f>
        <v/>
      </c>
      <c r="C160" s="96"/>
      <c r="D160" s="95" t="str">
        <f t="shared" si="10"/>
        <v/>
      </c>
      <c r="E160" s="95" t="str">
        <f t="shared" si="11"/>
        <v/>
      </c>
      <c r="F160" s="96"/>
      <c r="G160" s="95" t="str">
        <f t="shared" ca="1" si="12"/>
        <v/>
      </c>
      <c r="H160" s="95" t="str">
        <f t="shared" ca="1" si="13"/>
        <v/>
      </c>
      <c r="I160" s="25" t="str">
        <f>IF(ISNUMBER(A160), COUNT($A$4:$A$203) - COUNT($A160:$A$203), "")</f>
        <v/>
      </c>
      <c r="J160" s="25" t="str">
        <f>IF(ISNUMBER(B160), COUNT($B$4:$B$203) - COUNT($B160:$B$203), "")</f>
        <v/>
      </c>
      <c r="K160" s="27">
        <f t="shared" si="14"/>
        <v>157</v>
      </c>
    </row>
    <row r="161" spans="1:11" x14ac:dyDescent="0.2">
      <c r="A161" s="95" t="str">
        <f>IF(ISBLANK('Data Entry'!A161), "", 'Data Entry'!A161)</f>
        <v/>
      </c>
      <c r="B161" s="25" t="str">
        <f>IF(ISBLANK('Data Entry'!B161), "", 'Data Entry'!B161)</f>
        <v/>
      </c>
      <c r="C161" s="96"/>
      <c r="D161" s="95" t="str">
        <f t="shared" si="10"/>
        <v/>
      </c>
      <c r="E161" s="95" t="str">
        <f t="shared" si="11"/>
        <v/>
      </c>
      <c r="F161" s="96"/>
      <c r="G161" s="95" t="str">
        <f t="shared" ca="1" si="12"/>
        <v/>
      </c>
      <c r="H161" s="95" t="str">
        <f t="shared" ca="1" si="13"/>
        <v/>
      </c>
      <c r="I161" s="25" t="str">
        <f>IF(ISNUMBER(A161), COUNT($A$4:$A$203) - COUNT($A161:$A$203), "")</f>
        <v/>
      </c>
      <c r="J161" s="25" t="str">
        <f>IF(ISNUMBER(B161), COUNT($B$4:$B$203) - COUNT($B161:$B$203), "")</f>
        <v/>
      </c>
      <c r="K161" s="27">
        <f t="shared" si="14"/>
        <v>158</v>
      </c>
    </row>
    <row r="162" spans="1:11" x14ac:dyDescent="0.2">
      <c r="A162" s="95" t="str">
        <f>IF(ISBLANK('Data Entry'!A162), "", 'Data Entry'!A162)</f>
        <v/>
      </c>
      <c r="B162" s="25" t="str">
        <f>IF(ISBLANK('Data Entry'!B162), "", 'Data Entry'!B162)</f>
        <v/>
      </c>
      <c r="C162" s="96"/>
      <c r="D162" s="95" t="str">
        <f t="shared" si="10"/>
        <v/>
      </c>
      <c r="E162" s="95" t="str">
        <f t="shared" si="11"/>
        <v/>
      </c>
      <c r="F162" s="96"/>
      <c r="G162" s="95" t="str">
        <f t="shared" ca="1" si="12"/>
        <v/>
      </c>
      <c r="H162" s="95" t="str">
        <f t="shared" ca="1" si="13"/>
        <v/>
      </c>
      <c r="I162" s="25" t="str">
        <f>IF(ISNUMBER(A162), COUNT($A$4:$A$203) - COUNT($A162:$A$203), "")</f>
        <v/>
      </c>
      <c r="J162" s="25" t="str">
        <f>IF(ISNUMBER(B162), COUNT($B$4:$B$203) - COUNT($B162:$B$203), "")</f>
        <v/>
      </c>
      <c r="K162" s="27">
        <f t="shared" si="14"/>
        <v>159</v>
      </c>
    </row>
    <row r="163" spans="1:11" x14ac:dyDescent="0.2">
      <c r="A163" s="95" t="str">
        <f>IF(ISBLANK('Data Entry'!A163), "", 'Data Entry'!A163)</f>
        <v/>
      </c>
      <c r="B163" s="25" t="str">
        <f>IF(ISBLANK('Data Entry'!B163), "", 'Data Entry'!B163)</f>
        <v/>
      </c>
      <c r="C163" s="96"/>
      <c r="D163" s="95" t="str">
        <f t="shared" si="10"/>
        <v/>
      </c>
      <c r="E163" s="95" t="str">
        <f t="shared" si="11"/>
        <v/>
      </c>
      <c r="F163" s="96"/>
      <c r="G163" s="95" t="str">
        <f t="shared" ca="1" si="12"/>
        <v/>
      </c>
      <c r="H163" s="95" t="str">
        <f t="shared" ca="1" si="13"/>
        <v/>
      </c>
      <c r="I163" s="25" t="str">
        <f>IF(ISNUMBER(A163), COUNT($A$4:$A$203) - COUNT($A163:$A$203), "")</f>
        <v/>
      </c>
      <c r="J163" s="25" t="str">
        <f>IF(ISNUMBER(B163), COUNT($B$4:$B$203) - COUNT($B163:$B$203), "")</f>
        <v/>
      </c>
      <c r="K163" s="27">
        <f t="shared" si="14"/>
        <v>160</v>
      </c>
    </row>
    <row r="164" spans="1:11" x14ac:dyDescent="0.2">
      <c r="A164" s="95" t="str">
        <f>IF(ISBLANK('Data Entry'!A164), "", 'Data Entry'!A164)</f>
        <v/>
      </c>
      <c r="B164" s="25" t="str">
        <f>IF(ISBLANK('Data Entry'!B164), "", 'Data Entry'!B164)</f>
        <v/>
      </c>
      <c r="C164" s="96"/>
      <c r="D164" s="95" t="str">
        <f t="shared" si="10"/>
        <v/>
      </c>
      <c r="E164" s="95" t="str">
        <f t="shared" si="11"/>
        <v/>
      </c>
      <c r="F164" s="96"/>
      <c r="G164" s="95" t="str">
        <f t="shared" ca="1" si="12"/>
        <v/>
      </c>
      <c r="H164" s="95" t="str">
        <f t="shared" ca="1" si="13"/>
        <v/>
      </c>
      <c r="I164" s="25" t="str">
        <f>IF(ISNUMBER(A164), COUNT($A$4:$A$203) - COUNT($A164:$A$203), "")</f>
        <v/>
      </c>
      <c r="J164" s="25" t="str">
        <f>IF(ISNUMBER(B164), COUNT($B$4:$B$203) - COUNT($B164:$B$203), "")</f>
        <v/>
      </c>
      <c r="K164" s="27">
        <f t="shared" si="14"/>
        <v>161</v>
      </c>
    </row>
    <row r="165" spans="1:11" x14ac:dyDescent="0.2">
      <c r="A165" s="95" t="str">
        <f>IF(ISBLANK('Data Entry'!A165), "", 'Data Entry'!A165)</f>
        <v/>
      </c>
      <c r="B165" s="25" t="str">
        <f>IF(ISBLANK('Data Entry'!B165), "", 'Data Entry'!B165)</f>
        <v/>
      </c>
      <c r="C165" s="96"/>
      <c r="D165" s="95" t="str">
        <f t="shared" si="10"/>
        <v/>
      </c>
      <c r="E165" s="95" t="str">
        <f t="shared" si="11"/>
        <v/>
      </c>
      <c r="F165" s="96"/>
      <c r="G165" s="95" t="str">
        <f t="shared" ca="1" si="12"/>
        <v/>
      </c>
      <c r="H165" s="95" t="str">
        <f t="shared" ca="1" si="13"/>
        <v/>
      </c>
      <c r="I165" s="25" t="str">
        <f>IF(ISNUMBER(A165), COUNT($A$4:$A$203) - COUNT($A165:$A$203), "")</f>
        <v/>
      </c>
      <c r="J165" s="25" t="str">
        <f>IF(ISNUMBER(B165), COUNT($B$4:$B$203) - COUNT($B165:$B$203), "")</f>
        <v/>
      </c>
      <c r="K165" s="27">
        <f t="shared" si="14"/>
        <v>162</v>
      </c>
    </row>
    <row r="166" spans="1:11" x14ac:dyDescent="0.2">
      <c r="A166" s="95" t="str">
        <f>IF(ISBLANK('Data Entry'!A166), "", 'Data Entry'!A166)</f>
        <v/>
      </c>
      <c r="B166" s="25" t="str">
        <f>IF(ISBLANK('Data Entry'!B166), "", 'Data Entry'!B166)</f>
        <v/>
      </c>
      <c r="C166" s="96"/>
      <c r="D166" s="95" t="str">
        <f t="shared" si="10"/>
        <v/>
      </c>
      <c r="E166" s="95" t="str">
        <f t="shared" si="11"/>
        <v/>
      </c>
      <c r="F166" s="96"/>
      <c r="G166" s="95" t="str">
        <f t="shared" ca="1" si="12"/>
        <v/>
      </c>
      <c r="H166" s="95" t="str">
        <f t="shared" ca="1" si="13"/>
        <v/>
      </c>
      <c r="I166" s="25" t="str">
        <f>IF(ISNUMBER(A166), COUNT($A$4:$A$203) - COUNT($A166:$A$203), "")</f>
        <v/>
      </c>
      <c r="J166" s="25" t="str">
        <f>IF(ISNUMBER(B166), COUNT($B$4:$B$203) - COUNT($B166:$B$203), "")</f>
        <v/>
      </c>
      <c r="K166" s="27">
        <f t="shared" si="14"/>
        <v>163</v>
      </c>
    </row>
    <row r="167" spans="1:11" x14ac:dyDescent="0.2">
      <c r="A167" s="95" t="str">
        <f>IF(ISBLANK('Data Entry'!A167), "", 'Data Entry'!A167)</f>
        <v/>
      </c>
      <c r="B167" s="25" t="str">
        <f>IF(ISBLANK('Data Entry'!B167), "", 'Data Entry'!B167)</f>
        <v/>
      </c>
      <c r="C167" s="96"/>
      <c r="D167" s="95" t="str">
        <f t="shared" si="10"/>
        <v/>
      </c>
      <c r="E167" s="95" t="str">
        <f t="shared" si="11"/>
        <v/>
      </c>
      <c r="F167" s="96"/>
      <c r="G167" s="95" t="str">
        <f t="shared" ca="1" si="12"/>
        <v/>
      </c>
      <c r="H167" s="95" t="str">
        <f t="shared" ca="1" si="13"/>
        <v/>
      </c>
      <c r="I167" s="25" t="str">
        <f>IF(ISNUMBER(A167), COUNT($A$4:$A$203) - COUNT($A167:$A$203), "")</f>
        <v/>
      </c>
      <c r="J167" s="25" t="str">
        <f>IF(ISNUMBER(B167), COUNT($B$4:$B$203) - COUNT($B167:$B$203), "")</f>
        <v/>
      </c>
      <c r="K167" s="27">
        <f t="shared" si="14"/>
        <v>164</v>
      </c>
    </row>
    <row r="168" spans="1:11" x14ac:dyDescent="0.2">
      <c r="A168" s="95" t="str">
        <f>IF(ISBLANK('Data Entry'!A168), "", 'Data Entry'!A168)</f>
        <v/>
      </c>
      <c r="B168" s="25" t="str">
        <f>IF(ISBLANK('Data Entry'!B168), "", 'Data Entry'!B168)</f>
        <v/>
      </c>
      <c r="C168" s="96"/>
      <c r="D168" s="95" t="str">
        <f t="shared" si="10"/>
        <v/>
      </c>
      <c r="E168" s="95" t="str">
        <f t="shared" si="11"/>
        <v/>
      </c>
      <c r="F168" s="96"/>
      <c r="G168" s="95" t="str">
        <f t="shared" ca="1" si="12"/>
        <v/>
      </c>
      <c r="H168" s="95" t="str">
        <f t="shared" ca="1" si="13"/>
        <v/>
      </c>
      <c r="I168" s="25" t="str">
        <f>IF(ISNUMBER(A168), COUNT($A$4:$A$203) - COUNT($A168:$A$203), "")</f>
        <v/>
      </c>
      <c r="J168" s="25" t="str">
        <f>IF(ISNUMBER(B168), COUNT($B$4:$B$203) - COUNT($B168:$B$203), "")</f>
        <v/>
      </c>
      <c r="K168" s="27">
        <f t="shared" si="14"/>
        <v>165</v>
      </c>
    </row>
    <row r="169" spans="1:11" x14ac:dyDescent="0.2">
      <c r="A169" s="95" t="str">
        <f>IF(ISBLANK('Data Entry'!A169), "", 'Data Entry'!A169)</f>
        <v/>
      </c>
      <c r="B169" s="25" t="str">
        <f>IF(ISBLANK('Data Entry'!B169), "", 'Data Entry'!B169)</f>
        <v/>
      </c>
      <c r="C169" s="96"/>
      <c r="D169" s="95" t="str">
        <f t="shared" si="10"/>
        <v/>
      </c>
      <c r="E169" s="95" t="str">
        <f t="shared" si="11"/>
        <v/>
      </c>
      <c r="F169" s="96"/>
      <c r="G169" s="95" t="str">
        <f t="shared" ca="1" si="12"/>
        <v/>
      </c>
      <c r="H169" s="95" t="str">
        <f t="shared" ca="1" si="13"/>
        <v/>
      </c>
      <c r="I169" s="25" t="str">
        <f>IF(ISNUMBER(A169), COUNT($A$4:$A$203) - COUNT($A169:$A$203), "")</f>
        <v/>
      </c>
      <c r="J169" s="25" t="str">
        <f>IF(ISNUMBER(B169), COUNT($B$4:$B$203) - COUNT($B169:$B$203), "")</f>
        <v/>
      </c>
      <c r="K169" s="27">
        <f t="shared" si="14"/>
        <v>166</v>
      </c>
    </row>
    <row r="170" spans="1:11" x14ac:dyDescent="0.2">
      <c r="A170" s="95" t="str">
        <f>IF(ISBLANK('Data Entry'!A170), "", 'Data Entry'!A170)</f>
        <v/>
      </c>
      <c r="B170" s="25" t="str">
        <f>IF(ISBLANK('Data Entry'!B170), "", 'Data Entry'!B170)</f>
        <v/>
      </c>
      <c r="C170" s="96"/>
      <c r="D170" s="95" t="str">
        <f t="shared" si="10"/>
        <v/>
      </c>
      <c r="E170" s="95" t="str">
        <f t="shared" si="11"/>
        <v/>
      </c>
      <c r="F170" s="96"/>
      <c r="G170" s="95" t="str">
        <f t="shared" ca="1" si="12"/>
        <v/>
      </c>
      <c r="H170" s="95" t="str">
        <f t="shared" ca="1" si="13"/>
        <v/>
      </c>
      <c r="I170" s="25" t="str">
        <f>IF(ISNUMBER(A170), COUNT($A$4:$A$203) - COUNT($A170:$A$203), "")</f>
        <v/>
      </c>
      <c r="J170" s="25" t="str">
        <f>IF(ISNUMBER(B170), COUNT($B$4:$B$203) - COUNT($B170:$B$203), "")</f>
        <v/>
      </c>
      <c r="K170" s="27">
        <f t="shared" si="14"/>
        <v>167</v>
      </c>
    </row>
    <row r="171" spans="1:11" x14ac:dyDescent="0.2">
      <c r="A171" s="95" t="str">
        <f>IF(ISBLANK('Data Entry'!A171), "", 'Data Entry'!A171)</f>
        <v/>
      </c>
      <c r="B171" s="25" t="str">
        <f>IF(ISBLANK('Data Entry'!B171), "", 'Data Entry'!B171)</f>
        <v/>
      </c>
      <c r="C171" s="96"/>
      <c r="D171" s="95" t="str">
        <f t="shared" si="10"/>
        <v/>
      </c>
      <c r="E171" s="95" t="str">
        <f t="shared" si="11"/>
        <v/>
      </c>
      <c r="F171" s="96"/>
      <c r="G171" s="95" t="str">
        <f t="shared" ca="1" si="12"/>
        <v/>
      </c>
      <c r="H171" s="95" t="str">
        <f t="shared" ca="1" si="13"/>
        <v/>
      </c>
      <c r="I171" s="25" t="str">
        <f>IF(ISNUMBER(A171), COUNT($A$4:$A$203) - COUNT($A171:$A$203), "")</f>
        <v/>
      </c>
      <c r="J171" s="25" t="str">
        <f>IF(ISNUMBER(B171), COUNT($B$4:$B$203) - COUNT($B171:$B$203), "")</f>
        <v/>
      </c>
      <c r="K171" s="27">
        <f t="shared" si="14"/>
        <v>168</v>
      </c>
    </row>
    <row r="172" spans="1:11" x14ac:dyDescent="0.2">
      <c r="A172" s="95" t="str">
        <f>IF(ISBLANK('Data Entry'!A172), "", 'Data Entry'!A172)</f>
        <v/>
      </c>
      <c r="B172" s="25" t="str">
        <f>IF(ISBLANK('Data Entry'!B172), "", 'Data Entry'!B172)</f>
        <v/>
      </c>
      <c r="C172" s="96"/>
      <c r="D172" s="95" t="str">
        <f t="shared" si="10"/>
        <v/>
      </c>
      <c r="E172" s="95" t="str">
        <f t="shared" si="11"/>
        <v/>
      </c>
      <c r="F172" s="96"/>
      <c r="G172" s="95" t="str">
        <f t="shared" ca="1" si="12"/>
        <v/>
      </c>
      <c r="H172" s="95" t="str">
        <f t="shared" ca="1" si="13"/>
        <v/>
      </c>
      <c r="I172" s="25" t="str">
        <f>IF(ISNUMBER(A172), COUNT($A$4:$A$203) - COUNT($A172:$A$203), "")</f>
        <v/>
      </c>
      <c r="J172" s="25" t="str">
        <f>IF(ISNUMBER(B172), COUNT($B$4:$B$203) - COUNT($B172:$B$203), "")</f>
        <v/>
      </c>
      <c r="K172" s="27">
        <f t="shared" si="14"/>
        <v>169</v>
      </c>
    </row>
    <row r="173" spans="1:11" x14ac:dyDescent="0.2">
      <c r="A173" s="95" t="str">
        <f>IF(ISBLANK('Data Entry'!A173), "", 'Data Entry'!A173)</f>
        <v/>
      </c>
      <c r="B173" s="25" t="str">
        <f>IF(ISBLANK('Data Entry'!B173), "", 'Data Entry'!B173)</f>
        <v/>
      </c>
      <c r="C173" s="96"/>
      <c r="D173" s="95" t="str">
        <f t="shared" si="10"/>
        <v/>
      </c>
      <c r="E173" s="95" t="str">
        <f t="shared" si="11"/>
        <v/>
      </c>
      <c r="F173" s="96"/>
      <c r="G173" s="95" t="str">
        <f t="shared" ca="1" si="12"/>
        <v/>
      </c>
      <c r="H173" s="95" t="str">
        <f t="shared" ca="1" si="13"/>
        <v/>
      </c>
      <c r="I173" s="25" t="str">
        <f>IF(ISNUMBER(A173), COUNT($A$4:$A$203) - COUNT($A173:$A$203), "")</f>
        <v/>
      </c>
      <c r="J173" s="25" t="str">
        <f>IF(ISNUMBER(B173), COUNT($B$4:$B$203) - COUNT($B173:$B$203), "")</f>
        <v/>
      </c>
      <c r="K173" s="27">
        <f t="shared" si="14"/>
        <v>170</v>
      </c>
    </row>
    <row r="174" spans="1:11" x14ac:dyDescent="0.2">
      <c r="A174" s="95" t="str">
        <f>IF(ISBLANK('Data Entry'!A174), "", 'Data Entry'!A174)</f>
        <v/>
      </c>
      <c r="B174" s="25" t="str">
        <f>IF(ISBLANK('Data Entry'!B174), "", 'Data Entry'!B174)</f>
        <v/>
      </c>
      <c r="C174" s="96"/>
      <c r="D174" s="95" t="str">
        <f t="shared" si="10"/>
        <v/>
      </c>
      <c r="E174" s="95" t="str">
        <f t="shared" si="11"/>
        <v/>
      </c>
      <c r="F174" s="96"/>
      <c r="G174" s="95" t="str">
        <f t="shared" ca="1" si="12"/>
        <v/>
      </c>
      <c r="H174" s="95" t="str">
        <f t="shared" ca="1" si="13"/>
        <v/>
      </c>
      <c r="I174" s="25" t="str">
        <f>IF(ISNUMBER(A174), COUNT($A$4:$A$203) - COUNT($A174:$A$203), "")</f>
        <v/>
      </c>
      <c r="J174" s="25" t="str">
        <f>IF(ISNUMBER(B174), COUNT($B$4:$B$203) - COUNT($B174:$B$203), "")</f>
        <v/>
      </c>
      <c r="K174" s="27">
        <f t="shared" si="14"/>
        <v>171</v>
      </c>
    </row>
    <row r="175" spans="1:11" x14ac:dyDescent="0.2">
      <c r="A175" s="95" t="str">
        <f>IF(ISBLANK('Data Entry'!A175), "", 'Data Entry'!A175)</f>
        <v/>
      </c>
      <c r="B175" s="25" t="str">
        <f>IF(ISBLANK('Data Entry'!B175), "", 'Data Entry'!B175)</f>
        <v/>
      </c>
      <c r="C175" s="96"/>
      <c r="D175" s="95" t="str">
        <f t="shared" si="10"/>
        <v/>
      </c>
      <c r="E175" s="95" t="str">
        <f t="shared" si="11"/>
        <v/>
      </c>
      <c r="F175" s="96"/>
      <c r="G175" s="95" t="str">
        <f t="shared" ca="1" si="12"/>
        <v/>
      </c>
      <c r="H175" s="95" t="str">
        <f t="shared" ca="1" si="13"/>
        <v/>
      </c>
      <c r="I175" s="25" t="str">
        <f>IF(ISNUMBER(A175), COUNT($A$4:$A$203) - COUNT($A175:$A$203), "")</f>
        <v/>
      </c>
      <c r="J175" s="25" t="str">
        <f>IF(ISNUMBER(B175), COUNT($B$4:$B$203) - COUNT($B175:$B$203), "")</f>
        <v/>
      </c>
      <c r="K175" s="27">
        <f t="shared" si="14"/>
        <v>172</v>
      </c>
    </row>
    <row r="176" spans="1:11" x14ac:dyDescent="0.2">
      <c r="A176" s="95" t="str">
        <f>IF(ISBLANK('Data Entry'!A176), "", 'Data Entry'!A176)</f>
        <v/>
      </c>
      <c r="B176" s="25" t="str">
        <f>IF(ISBLANK('Data Entry'!B176), "", 'Data Entry'!B176)</f>
        <v/>
      </c>
      <c r="C176" s="96"/>
      <c r="D176" s="95" t="str">
        <f t="shared" si="10"/>
        <v/>
      </c>
      <c r="E176" s="95" t="str">
        <f t="shared" si="11"/>
        <v/>
      </c>
      <c r="F176" s="96"/>
      <c r="G176" s="95" t="str">
        <f t="shared" ca="1" si="12"/>
        <v/>
      </c>
      <c r="H176" s="95" t="str">
        <f t="shared" ca="1" si="13"/>
        <v/>
      </c>
      <c r="I176" s="25" t="str">
        <f>IF(ISNUMBER(A176), COUNT($A$4:$A$203) - COUNT($A176:$A$203), "")</f>
        <v/>
      </c>
      <c r="J176" s="25" t="str">
        <f>IF(ISNUMBER(B176), COUNT($B$4:$B$203) - COUNT($B176:$B$203), "")</f>
        <v/>
      </c>
      <c r="K176" s="27">
        <f t="shared" si="14"/>
        <v>173</v>
      </c>
    </row>
    <row r="177" spans="1:11" x14ac:dyDescent="0.2">
      <c r="A177" s="95" t="str">
        <f>IF(ISBLANK('Data Entry'!A177), "", 'Data Entry'!A177)</f>
        <v/>
      </c>
      <c r="B177" s="25" t="str">
        <f>IF(ISBLANK('Data Entry'!B177), "", 'Data Entry'!B177)</f>
        <v/>
      </c>
      <c r="C177" s="96"/>
      <c r="D177" s="95" t="str">
        <f t="shared" si="10"/>
        <v/>
      </c>
      <c r="E177" s="95" t="str">
        <f t="shared" si="11"/>
        <v/>
      </c>
      <c r="F177" s="96"/>
      <c r="G177" s="95" t="str">
        <f t="shared" ca="1" si="12"/>
        <v/>
      </c>
      <c r="H177" s="95" t="str">
        <f t="shared" ca="1" si="13"/>
        <v/>
      </c>
      <c r="I177" s="25" t="str">
        <f>IF(ISNUMBER(A177), COUNT($A$4:$A$203) - COUNT($A177:$A$203), "")</f>
        <v/>
      </c>
      <c r="J177" s="25" t="str">
        <f>IF(ISNUMBER(B177), COUNT($B$4:$B$203) - COUNT($B177:$B$203), "")</f>
        <v/>
      </c>
      <c r="K177" s="27">
        <f t="shared" si="14"/>
        <v>174</v>
      </c>
    </row>
    <row r="178" spans="1:11" x14ac:dyDescent="0.2">
      <c r="A178" s="95" t="str">
        <f>IF(ISBLANK('Data Entry'!A178), "", 'Data Entry'!A178)</f>
        <v/>
      </c>
      <c r="B178" s="25" t="str">
        <f>IF(ISBLANK('Data Entry'!B178), "", 'Data Entry'!B178)</f>
        <v/>
      </c>
      <c r="C178" s="96"/>
      <c r="D178" s="95" t="str">
        <f t="shared" si="10"/>
        <v/>
      </c>
      <c r="E178" s="95" t="str">
        <f t="shared" si="11"/>
        <v/>
      </c>
      <c r="F178" s="96"/>
      <c r="G178" s="95" t="str">
        <f t="shared" ca="1" si="12"/>
        <v/>
      </c>
      <c r="H178" s="95" t="str">
        <f t="shared" ca="1" si="13"/>
        <v/>
      </c>
      <c r="I178" s="25" t="str">
        <f>IF(ISNUMBER(A178), COUNT($A$4:$A$203) - COUNT($A178:$A$203), "")</f>
        <v/>
      </c>
      <c r="J178" s="25" t="str">
        <f>IF(ISNUMBER(B178), COUNT($B$4:$B$203) - COUNT($B178:$B$203), "")</f>
        <v/>
      </c>
      <c r="K178" s="27">
        <f t="shared" si="14"/>
        <v>175</v>
      </c>
    </row>
    <row r="179" spans="1:11" x14ac:dyDescent="0.2">
      <c r="A179" s="95" t="str">
        <f>IF(ISBLANK('Data Entry'!A179), "", 'Data Entry'!A179)</f>
        <v/>
      </c>
      <c r="B179" s="25" t="str">
        <f>IF(ISBLANK('Data Entry'!B179), "", 'Data Entry'!B179)</f>
        <v/>
      </c>
      <c r="C179" s="96"/>
      <c r="D179" s="95" t="str">
        <f t="shared" si="10"/>
        <v/>
      </c>
      <c r="E179" s="95" t="str">
        <f t="shared" si="11"/>
        <v/>
      </c>
      <c r="F179" s="96"/>
      <c r="G179" s="95" t="str">
        <f t="shared" ca="1" si="12"/>
        <v/>
      </c>
      <c r="H179" s="95" t="str">
        <f t="shared" ca="1" si="13"/>
        <v/>
      </c>
      <c r="I179" s="25" t="str">
        <f>IF(ISNUMBER(A179), COUNT($A$4:$A$203) - COUNT($A179:$A$203), "")</f>
        <v/>
      </c>
      <c r="J179" s="25" t="str">
        <f>IF(ISNUMBER(B179), COUNT($B$4:$B$203) - COUNT($B179:$B$203), "")</f>
        <v/>
      </c>
      <c r="K179" s="27">
        <f t="shared" si="14"/>
        <v>176</v>
      </c>
    </row>
    <row r="180" spans="1:11" x14ac:dyDescent="0.2">
      <c r="A180" s="95" t="str">
        <f>IF(ISBLANK('Data Entry'!A180), "", 'Data Entry'!A180)</f>
        <v/>
      </c>
      <c r="B180" s="25" t="str">
        <f>IF(ISBLANK('Data Entry'!B180), "", 'Data Entry'!B180)</f>
        <v/>
      </c>
      <c r="C180" s="96"/>
      <c r="D180" s="95" t="str">
        <f t="shared" si="10"/>
        <v/>
      </c>
      <c r="E180" s="95" t="str">
        <f t="shared" si="11"/>
        <v/>
      </c>
      <c r="F180" s="96"/>
      <c r="G180" s="95" t="str">
        <f t="shared" ca="1" si="12"/>
        <v/>
      </c>
      <c r="H180" s="95" t="str">
        <f t="shared" ca="1" si="13"/>
        <v/>
      </c>
      <c r="I180" s="25" t="str">
        <f>IF(ISNUMBER(A180), COUNT($A$4:$A$203) - COUNT($A180:$A$203), "")</f>
        <v/>
      </c>
      <c r="J180" s="25" t="str">
        <f>IF(ISNUMBER(B180), COUNT($B$4:$B$203) - COUNT($B180:$B$203), "")</f>
        <v/>
      </c>
      <c r="K180" s="27">
        <f t="shared" si="14"/>
        <v>177</v>
      </c>
    </row>
    <row r="181" spans="1:11" x14ac:dyDescent="0.2">
      <c r="A181" s="95" t="str">
        <f>IF(ISBLANK('Data Entry'!A181), "", 'Data Entry'!A181)</f>
        <v/>
      </c>
      <c r="B181" s="25" t="str">
        <f>IF(ISBLANK('Data Entry'!B181), "", 'Data Entry'!B181)</f>
        <v/>
      </c>
      <c r="C181" s="96"/>
      <c r="D181" s="95" t="str">
        <f t="shared" si="10"/>
        <v/>
      </c>
      <c r="E181" s="95" t="str">
        <f t="shared" si="11"/>
        <v/>
      </c>
      <c r="F181" s="96"/>
      <c r="G181" s="95" t="str">
        <f t="shared" ca="1" si="12"/>
        <v/>
      </c>
      <c r="H181" s="95" t="str">
        <f t="shared" ca="1" si="13"/>
        <v/>
      </c>
      <c r="I181" s="25" t="str">
        <f>IF(ISNUMBER(A181), COUNT($A$4:$A$203) - COUNT($A181:$A$203), "")</f>
        <v/>
      </c>
      <c r="J181" s="25" t="str">
        <f>IF(ISNUMBER(B181), COUNT($B$4:$B$203) - COUNT($B181:$B$203), "")</f>
        <v/>
      </c>
      <c r="K181" s="27">
        <f t="shared" si="14"/>
        <v>178</v>
      </c>
    </row>
    <row r="182" spans="1:11" x14ac:dyDescent="0.2">
      <c r="A182" s="95" t="str">
        <f>IF(ISBLANK('Data Entry'!A182), "", 'Data Entry'!A182)</f>
        <v/>
      </c>
      <c r="B182" s="25" t="str">
        <f>IF(ISBLANK('Data Entry'!B182), "", 'Data Entry'!B182)</f>
        <v/>
      </c>
      <c r="C182" s="96"/>
      <c r="D182" s="95" t="str">
        <f t="shared" ref="D182:D203" si="15">IF(ISNUMBER(A182), A182, IF(A182 = "XX", D181, ""))</f>
        <v/>
      </c>
      <c r="E182" s="95" t="str">
        <f t="shared" ref="E182:E203" si="16">IF(ISNUMBER(B182), B182, IF(B182 = "XX", E181, ""))</f>
        <v/>
      </c>
      <c r="F182" s="96"/>
      <c r="G182" s="95" t="str">
        <f t="shared" ca="1" si="12"/>
        <v/>
      </c>
      <c r="H182" s="95" t="str">
        <f t="shared" ca="1" si="13"/>
        <v/>
      </c>
      <c r="I182" s="25" t="str">
        <f>IF(ISNUMBER(A182), COUNT($A$4:$A$203) - COUNT($A182:$A$203), "")</f>
        <v/>
      </c>
      <c r="J182" s="25" t="str">
        <f>IF(ISNUMBER(B182), COUNT($B$4:$B$203) - COUNT($B182:$B$203), "")</f>
        <v/>
      </c>
      <c r="K182" s="27">
        <f t="shared" si="14"/>
        <v>179</v>
      </c>
    </row>
    <row r="183" spans="1:11" x14ac:dyDescent="0.2">
      <c r="A183" s="95" t="str">
        <f>IF(ISBLANK('Data Entry'!A183), "", 'Data Entry'!A183)</f>
        <v/>
      </c>
      <c r="B183" s="25" t="str">
        <f>IF(ISBLANK('Data Entry'!B183), "", 'Data Entry'!B183)</f>
        <v/>
      </c>
      <c r="C183" s="96"/>
      <c r="D183" s="95" t="str">
        <f t="shared" si="15"/>
        <v/>
      </c>
      <c r="E183" s="95" t="str">
        <f t="shared" si="16"/>
        <v/>
      </c>
      <c r="F183" s="96"/>
      <c r="G183" s="95" t="str">
        <f t="shared" ca="1" si="12"/>
        <v/>
      </c>
      <c r="H183" s="95" t="str">
        <f t="shared" ca="1" si="13"/>
        <v/>
      </c>
      <c r="I183" s="25" t="str">
        <f>IF(ISNUMBER(A183), COUNT($A$4:$A$203) - COUNT($A183:$A$203), "")</f>
        <v/>
      </c>
      <c r="J183" s="25" t="str">
        <f>IF(ISNUMBER(B183), COUNT($B$4:$B$203) - COUNT($B183:$B$203), "")</f>
        <v/>
      </c>
      <c r="K183" s="27">
        <f t="shared" si="14"/>
        <v>180</v>
      </c>
    </row>
    <row r="184" spans="1:11" x14ac:dyDescent="0.2">
      <c r="A184" s="95" t="str">
        <f>IF(ISBLANK('Data Entry'!A184), "", 'Data Entry'!A184)</f>
        <v/>
      </c>
      <c r="B184" s="25" t="str">
        <f>IF(ISBLANK('Data Entry'!B184), "", 'Data Entry'!B184)</f>
        <v/>
      </c>
      <c r="C184" s="96"/>
      <c r="D184" s="95" t="str">
        <f t="shared" si="15"/>
        <v/>
      </c>
      <c r="E184" s="95" t="str">
        <f t="shared" si="16"/>
        <v/>
      </c>
      <c r="F184" s="96"/>
      <c r="G184" s="95" t="str">
        <f t="shared" ca="1" si="12"/>
        <v/>
      </c>
      <c r="H184" s="95" t="str">
        <f t="shared" ca="1" si="13"/>
        <v/>
      </c>
      <c r="I184" s="25" t="str">
        <f>IF(ISNUMBER(A184), COUNT($A$4:$A$203) - COUNT($A184:$A$203), "")</f>
        <v/>
      </c>
      <c r="J184" s="25" t="str">
        <f>IF(ISNUMBER(B184), COUNT($B$4:$B$203) - COUNT($B184:$B$203), "")</f>
        <v/>
      </c>
      <c r="K184" s="27">
        <f t="shared" si="14"/>
        <v>181</v>
      </c>
    </row>
    <row r="185" spans="1:11" x14ac:dyDescent="0.2">
      <c r="A185" s="95" t="str">
        <f>IF(ISBLANK('Data Entry'!A185), "", 'Data Entry'!A185)</f>
        <v/>
      </c>
      <c r="B185" s="25" t="str">
        <f>IF(ISBLANK('Data Entry'!B185), "", 'Data Entry'!B185)</f>
        <v/>
      </c>
      <c r="C185" s="96"/>
      <c r="D185" s="95" t="str">
        <f t="shared" si="15"/>
        <v/>
      </c>
      <c r="E185" s="95" t="str">
        <f t="shared" si="16"/>
        <v/>
      </c>
      <c r="F185" s="96"/>
      <c r="G185" s="95" t="str">
        <f t="shared" ca="1" si="12"/>
        <v/>
      </c>
      <c r="H185" s="95" t="str">
        <f t="shared" ca="1" si="13"/>
        <v/>
      </c>
      <c r="I185" s="25" t="str">
        <f>IF(ISNUMBER(A185), COUNT($A$4:$A$203) - COUNT($A185:$A$203), "")</f>
        <v/>
      </c>
      <c r="J185" s="25" t="str">
        <f>IF(ISNUMBER(B185), COUNT($B$4:$B$203) - COUNT($B185:$B$203), "")</f>
        <v/>
      </c>
      <c r="K185" s="27">
        <f t="shared" si="14"/>
        <v>182</v>
      </c>
    </row>
    <row r="186" spans="1:11" x14ac:dyDescent="0.2">
      <c r="A186" s="95" t="str">
        <f>IF(ISBLANK('Data Entry'!A186), "", 'Data Entry'!A186)</f>
        <v/>
      </c>
      <c r="B186" s="25" t="str">
        <f>IF(ISBLANK('Data Entry'!B186), "", 'Data Entry'!B186)</f>
        <v/>
      </c>
      <c r="C186" s="96"/>
      <c r="D186" s="95" t="str">
        <f t="shared" si="15"/>
        <v/>
      </c>
      <c r="E186" s="95" t="str">
        <f t="shared" si="16"/>
        <v/>
      </c>
      <c r="F186" s="96"/>
      <c r="G186" s="95" t="str">
        <f t="shared" ca="1" si="12"/>
        <v/>
      </c>
      <c r="H186" s="95" t="str">
        <f t="shared" ca="1" si="13"/>
        <v/>
      </c>
      <c r="I186" s="25" t="str">
        <f>IF(ISNUMBER(A186), COUNT($A$4:$A$203) - COUNT($A186:$A$203), "")</f>
        <v/>
      </c>
      <c r="J186" s="25" t="str">
        <f>IF(ISNUMBER(B186), COUNT($B$4:$B$203) - COUNT($B186:$B$203), "")</f>
        <v/>
      </c>
      <c r="K186" s="27">
        <f t="shared" si="14"/>
        <v>183</v>
      </c>
    </row>
    <row r="187" spans="1:11" x14ac:dyDescent="0.2">
      <c r="A187" s="95" t="str">
        <f>IF(ISBLANK('Data Entry'!A187), "", 'Data Entry'!A187)</f>
        <v/>
      </c>
      <c r="B187" s="25" t="str">
        <f>IF(ISBLANK('Data Entry'!B187), "", 'Data Entry'!B187)</f>
        <v/>
      </c>
      <c r="C187" s="96"/>
      <c r="D187" s="95" t="str">
        <f t="shared" si="15"/>
        <v/>
      </c>
      <c r="E187" s="95" t="str">
        <f t="shared" si="16"/>
        <v/>
      </c>
      <c r="F187" s="96"/>
      <c r="G187" s="95" t="str">
        <f t="shared" ca="1" si="12"/>
        <v/>
      </c>
      <c r="H187" s="95" t="str">
        <f t="shared" ca="1" si="13"/>
        <v/>
      </c>
      <c r="I187" s="25" t="str">
        <f>IF(ISNUMBER(A187), COUNT($A$4:$A$203) - COUNT($A187:$A$203), "")</f>
        <v/>
      </c>
      <c r="J187" s="25" t="str">
        <f>IF(ISNUMBER(B187), COUNT($B$4:$B$203) - COUNT($B187:$B$203), "")</f>
        <v/>
      </c>
      <c r="K187" s="27">
        <f t="shared" si="14"/>
        <v>184</v>
      </c>
    </row>
    <row r="188" spans="1:11" x14ac:dyDescent="0.2">
      <c r="A188" s="95" t="str">
        <f>IF(ISBLANK('Data Entry'!A188), "", 'Data Entry'!A188)</f>
        <v/>
      </c>
      <c r="B188" s="25" t="str">
        <f>IF(ISBLANK('Data Entry'!B188), "", 'Data Entry'!B188)</f>
        <v/>
      </c>
      <c r="C188" s="96"/>
      <c r="D188" s="95" t="str">
        <f t="shared" si="15"/>
        <v/>
      </c>
      <c r="E188" s="95" t="str">
        <f t="shared" si="16"/>
        <v/>
      </c>
      <c r="F188" s="96"/>
      <c r="G188" s="95" t="str">
        <f t="shared" ca="1" si="12"/>
        <v/>
      </c>
      <c r="H188" s="95" t="str">
        <f t="shared" ca="1" si="13"/>
        <v/>
      </c>
      <c r="I188" s="25" t="str">
        <f>IF(ISNUMBER(A188), COUNT($A$4:$A$203) - COUNT($A188:$A$203), "")</f>
        <v/>
      </c>
      <c r="J188" s="25" t="str">
        <f>IF(ISNUMBER(B188), COUNT($B$4:$B$203) - COUNT($B188:$B$203), "")</f>
        <v/>
      </c>
      <c r="K188" s="27">
        <f t="shared" si="14"/>
        <v>185</v>
      </c>
    </row>
    <row r="189" spans="1:11" x14ac:dyDescent="0.2">
      <c r="A189" s="95" t="str">
        <f>IF(ISBLANK('Data Entry'!A189), "", 'Data Entry'!A189)</f>
        <v/>
      </c>
      <c r="B189" s="25" t="str">
        <f>IF(ISBLANK('Data Entry'!B189), "", 'Data Entry'!B189)</f>
        <v/>
      </c>
      <c r="C189" s="96"/>
      <c r="D189" s="95" t="str">
        <f t="shared" si="15"/>
        <v/>
      </c>
      <c r="E189" s="95" t="str">
        <f t="shared" si="16"/>
        <v/>
      </c>
      <c r="F189" s="96"/>
      <c r="G189" s="95" t="str">
        <f t="shared" ca="1" si="12"/>
        <v/>
      </c>
      <c r="H189" s="95" t="str">
        <f t="shared" ca="1" si="13"/>
        <v/>
      </c>
      <c r="I189" s="25" t="str">
        <f>IF(ISNUMBER(A189), COUNT($A$4:$A$203) - COUNT($A189:$A$203), "")</f>
        <v/>
      </c>
      <c r="J189" s="25" t="str">
        <f>IF(ISNUMBER(B189), COUNT($B$4:$B$203) - COUNT($B189:$B$203), "")</f>
        <v/>
      </c>
      <c r="K189" s="27">
        <f t="shared" si="14"/>
        <v>186</v>
      </c>
    </row>
    <row r="190" spans="1:11" x14ac:dyDescent="0.2">
      <c r="A190" s="95" t="str">
        <f>IF(ISBLANK('Data Entry'!A190), "", 'Data Entry'!A190)</f>
        <v/>
      </c>
      <c r="B190" s="25" t="str">
        <f>IF(ISBLANK('Data Entry'!B190), "", 'Data Entry'!B190)</f>
        <v/>
      </c>
      <c r="C190" s="96"/>
      <c r="D190" s="95" t="str">
        <f t="shared" si="15"/>
        <v/>
      </c>
      <c r="E190" s="95" t="str">
        <f t="shared" si="16"/>
        <v/>
      </c>
      <c r="F190" s="96"/>
      <c r="G190" s="95" t="str">
        <f t="shared" ca="1" si="12"/>
        <v/>
      </c>
      <c r="H190" s="95" t="str">
        <f t="shared" ca="1" si="13"/>
        <v/>
      </c>
      <c r="I190" s="25" t="str">
        <f>IF(ISNUMBER(A190), COUNT($A$4:$A$203) - COUNT($A190:$A$203), "")</f>
        <v/>
      </c>
      <c r="J190" s="25" t="str">
        <f>IF(ISNUMBER(B190), COUNT($B$4:$B$203) - COUNT($B190:$B$203), "")</f>
        <v/>
      </c>
      <c r="K190" s="27">
        <f t="shared" si="14"/>
        <v>187</v>
      </c>
    </row>
    <row r="191" spans="1:11" x14ac:dyDescent="0.2">
      <c r="A191" s="95" t="str">
        <f>IF(ISBLANK('Data Entry'!A191), "", 'Data Entry'!A191)</f>
        <v/>
      </c>
      <c r="B191" s="25" t="str">
        <f>IF(ISBLANK('Data Entry'!B191), "", 'Data Entry'!B191)</f>
        <v/>
      </c>
      <c r="C191" s="96"/>
      <c r="D191" s="95" t="str">
        <f t="shared" si="15"/>
        <v/>
      </c>
      <c r="E191" s="95" t="str">
        <f t="shared" si="16"/>
        <v/>
      </c>
      <c r="F191" s="96"/>
      <c r="G191" s="95" t="str">
        <f t="shared" ca="1" si="12"/>
        <v/>
      </c>
      <c r="H191" s="95" t="str">
        <f t="shared" ca="1" si="13"/>
        <v/>
      </c>
      <c r="I191" s="25" t="str">
        <f>IF(ISNUMBER(A191), COUNT($A$4:$A$203) - COUNT($A191:$A$203), "")</f>
        <v/>
      </c>
      <c r="J191" s="25" t="str">
        <f>IF(ISNUMBER(B191), COUNT($B$4:$B$203) - COUNT($B191:$B$203), "")</f>
        <v/>
      </c>
      <c r="K191" s="27">
        <f t="shared" si="14"/>
        <v>188</v>
      </c>
    </row>
    <row r="192" spans="1:11" x14ac:dyDescent="0.2">
      <c r="A192" s="95" t="str">
        <f>IF(ISBLANK('Data Entry'!A192), "", 'Data Entry'!A192)</f>
        <v/>
      </c>
      <c r="B192" s="25" t="str">
        <f>IF(ISBLANK('Data Entry'!B192), "", 'Data Entry'!B192)</f>
        <v/>
      </c>
      <c r="C192" s="96"/>
      <c r="D192" s="95" t="str">
        <f t="shared" si="15"/>
        <v/>
      </c>
      <c r="E192" s="95" t="str">
        <f t="shared" si="16"/>
        <v/>
      </c>
      <c r="F192" s="96"/>
      <c r="G192" s="95" t="str">
        <f t="shared" ca="1" si="12"/>
        <v/>
      </c>
      <c r="H192" s="95" t="str">
        <f t="shared" ca="1" si="13"/>
        <v/>
      </c>
      <c r="I192" s="25" t="str">
        <f>IF(ISNUMBER(A192), COUNT($A$4:$A$203) - COUNT($A192:$A$203), "")</f>
        <v/>
      </c>
      <c r="J192" s="25" t="str">
        <f>IF(ISNUMBER(B192), COUNT($B$4:$B$203) - COUNT($B192:$B$203), "")</f>
        <v/>
      </c>
      <c r="K192" s="27">
        <f t="shared" si="14"/>
        <v>189</v>
      </c>
    </row>
    <row r="193" spans="1:11" x14ac:dyDescent="0.2">
      <c r="A193" s="95" t="str">
        <f>IF(ISBLANK('Data Entry'!A193), "", 'Data Entry'!A193)</f>
        <v/>
      </c>
      <c r="B193" s="25" t="str">
        <f>IF(ISBLANK('Data Entry'!B193), "", 'Data Entry'!B193)</f>
        <v/>
      </c>
      <c r="C193" s="96"/>
      <c r="D193" s="95" t="str">
        <f t="shared" si="15"/>
        <v/>
      </c>
      <c r="E193" s="95" t="str">
        <f t="shared" si="16"/>
        <v/>
      </c>
      <c r="F193" s="96"/>
      <c r="G193" s="95" t="str">
        <f t="shared" ca="1" si="12"/>
        <v/>
      </c>
      <c r="H193" s="95" t="str">
        <f t="shared" ca="1" si="13"/>
        <v/>
      </c>
      <c r="I193" s="25" t="str">
        <f>IF(ISNUMBER(A193), COUNT($A$4:$A$203) - COUNT($A193:$A$203), "")</f>
        <v/>
      </c>
      <c r="J193" s="25" t="str">
        <f>IF(ISNUMBER(B193), COUNT($B$4:$B$203) - COUNT($B193:$B$203), "")</f>
        <v/>
      </c>
      <c r="K193" s="27">
        <f t="shared" si="14"/>
        <v>190</v>
      </c>
    </row>
    <row r="194" spans="1:11" x14ac:dyDescent="0.2">
      <c r="A194" s="95" t="str">
        <f>IF(ISBLANK('Data Entry'!A194), "", 'Data Entry'!A194)</f>
        <v/>
      </c>
      <c r="B194" s="25" t="str">
        <f>IF(ISBLANK('Data Entry'!B194), "", 'Data Entry'!B194)</f>
        <v/>
      </c>
      <c r="C194" s="96"/>
      <c r="D194" s="95" t="str">
        <f t="shared" si="15"/>
        <v/>
      </c>
      <c r="E194" s="95" t="str">
        <f t="shared" si="16"/>
        <v/>
      </c>
      <c r="F194" s="96"/>
      <c r="G194" s="95" t="str">
        <f t="shared" ca="1" si="12"/>
        <v/>
      </c>
      <c r="H194" s="95" t="str">
        <f t="shared" ca="1" si="13"/>
        <v/>
      </c>
      <c r="I194" s="25" t="str">
        <f>IF(ISNUMBER(A194), COUNT($A$4:$A$203) - COUNT($A194:$A$203), "")</f>
        <v/>
      </c>
      <c r="J194" s="25" t="str">
        <f>IF(ISNUMBER(B194), COUNT($B$4:$B$203) - COUNT($B194:$B$203), "")</f>
        <v/>
      </c>
      <c r="K194" s="27">
        <f t="shared" si="14"/>
        <v>191</v>
      </c>
    </row>
    <row r="195" spans="1:11" x14ac:dyDescent="0.2">
      <c r="A195" s="95" t="str">
        <f>IF(ISBLANK('Data Entry'!A195), "", 'Data Entry'!A195)</f>
        <v/>
      </c>
      <c r="B195" s="25" t="str">
        <f>IF(ISBLANK('Data Entry'!B195), "", 'Data Entry'!B195)</f>
        <v/>
      </c>
      <c r="C195" s="96"/>
      <c r="D195" s="95" t="str">
        <f t="shared" si="15"/>
        <v/>
      </c>
      <c r="E195" s="95" t="str">
        <f t="shared" si="16"/>
        <v/>
      </c>
      <c r="F195" s="96"/>
      <c r="G195" s="95" t="str">
        <f t="shared" ca="1" si="12"/>
        <v/>
      </c>
      <c r="H195" s="95" t="str">
        <f t="shared" ca="1" si="13"/>
        <v/>
      </c>
      <c r="I195" s="25" t="str">
        <f>IF(ISNUMBER(A195), COUNT($A$4:$A$203) - COUNT($A195:$A$203), "")</f>
        <v/>
      </c>
      <c r="J195" s="25" t="str">
        <f>IF(ISNUMBER(B195), COUNT($B$4:$B$203) - COUNT($B195:$B$203), "")</f>
        <v/>
      </c>
      <c r="K195" s="27">
        <f t="shared" si="14"/>
        <v>192</v>
      </c>
    </row>
    <row r="196" spans="1:11" x14ac:dyDescent="0.2">
      <c r="A196" s="95" t="str">
        <f>IF(ISBLANK('Data Entry'!A196), "", 'Data Entry'!A196)</f>
        <v/>
      </c>
      <c r="B196" s="25" t="str">
        <f>IF(ISBLANK('Data Entry'!B196), "", 'Data Entry'!B196)</f>
        <v/>
      </c>
      <c r="C196" s="96"/>
      <c r="D196" s="95" t="str">
        <f t="shared" si="15"/>
        <v/>
      </c>
      <c r="E196" s="95" t="str">
        <f t="shared" si="16"/>
        <v/>
      </c>
      <c r="F196" s="96"/>
      <c r="G196" s="95" t="str">
        <f t="shared" ca="1" si="12"/>
        <v/>
      </c>
      <c r="H196" s="95" t="str">
        <f t="shared" ca="1" si="13"/>
        <v/>
      </c>
      <c r="I196" s="25" t="str">
        <f>IF(ISNUMBER(A196), COUNT($A$4:$A$203) - COUNT($A196:$A$203), "")</f>
        <v/>
      </c>
      <c r="J196" s="25" t="str">
        <f>IF(ISNUMBER(B196), COUNT($B$4:$B$203) - COUNT($B196:$B$203), "")</f>
        <v/>
      </c>
      <c r="K196" s="27">
        <f t="shared" si="14"/>
        <v>193</v>
      </c>
    </row>
    <row r="197" spans="1:11" x14ac:dyDescent="0.2">
      <c r="A197" s="95" t="str">
        <f>IF(ISBLANK('Data Entry'!A197), "", 'Data Entry'!A197)</f>
        <v/>
      </c>
      <c r="B197" s="25" t="str">
        <f>IF(ISBLANK('Data Entry'!B197), "", 'Data Entry'!B197)</f>
        <v/>
      </c>
      <c r="C197" s="96"/>
      <c r="D197" s="95" t="str">
        <f t="shared" si="15"/>
        <v/>
      </c>
      <c r="E197" s="95" t="str">
        <f t="shared" si="16"/>
        <v/>
      </c>
      <c r="F197" s="96"/>
      <c r="G197" s="95" t="str">
        <f t="shared" ca="1" si="12"/>
        <v/>
      </c>
      <c r="H197" s="95" t="str">
        <f t="shared" ca="1" si="13"/>
        <v/>
      </c>
      <c r="I197" s="25" t="str">
        <f>IF(ISNUMBER(A197), COUNT($A$4:$A$203) - COUNT($A197:$A$203), "")</f>
        <v/>
      </c>
      <c r="J197" s="25" t="str">
        <f>IF(ISNUMBER(B197), COUNT($B$4:$B$203) - COUNT($B197:$B$203), "")</f>
        <v/>
      </c>
      <c r="K197" s="27">
        <f t="shared" si="14"/>
        <v>194</v>
      </c>
    </row>
    <row r="198" spans="1:11" x14ac:dyDescent="0.2">
      <c r="A198" s="95" t="str">
        <f>IF(ISBLANK('Data Entry'!A198), "", 'Data Entry'!A198)</f>
        <v/>
      </c>
      <c r="B198" s="25" t="str">
        <f>IF(ISBLANK('Data Entry'!B198), "", 'Data Entry'!B198)</f>
        <v/>
      </c>
      <c r="C198" s="96"/>
      <c r="D198" s="95" t="str">
        <f t="shared" si="15"/>
        <v/>
      </c>
      <c r="E198" s="95" t="str">
        <f t="shared" si="16"/>
        <v/>
      </c>
      <c r="F198" s="96"/>
      <c r="G198" s="95" t="str">
        <f t="shared" ref="G198:G203" ca="1" si="17">IF(ISBLANK($A198), "", IF(OR($G197 = MAX($A$4:$A$203), $G197 = ""),"", OFFSET($A$3,MATCH($K198-1,I$4:I$203),0)))</f>
        <v/>
      </c>
      <c r="H198" s="95" t="str">
        <f t="shared" ref="H198:H203" ca="1" si="18">IF(ISBLANK($B198), "", IF(OR($H197 = MAX($B$4:$B$203), $H197 = ""),"", OFFSET($B$3,MATCH($K198-1,J$4:J$203),0)))</f>
        <v/>
      </c>
      <c r="I198" s="25" t="str">
        <f>IF(ISNUMBER(A198), COUNT($A$4:$A$203) - COUNT($A198:$A$203), "")</f>
        <v/>
      </c>
      <c r="J198" s="25" t="str">
        <f>IF(ISNUMBER(B198), COUNT($B$4:$B$203) - COUNT($B198:$B$203), "")</f>
        <v/>
      </c>
      <c r="K198" s="27">
        <f t="shared" ref="K198:K203" si="19" xml:space="preserve"> K197 + 1</f>
        <v>195</v>
      </c>
    </row>
    <row r="199" spans="1:11" x14ac:dyDescent="0.2">
      <c r="A199" s="95" t="str">
        <f>IF(ISBLANK('Data Entry'!A199), "", 'Data Entry'!A199)</f>
        <v/>
      </c>
      <c r="B199" s="25" t="str">
        <f>IF(ISBLANK('Data Entry'!B199), "", 'Data Entry'!B199)</f>
        <v/>
      </c>
      <c r="C199" s="96"/>
      <c r="D199" s="95" t="str">
        <f t="shared" si="15"/>
        <v/>
      </c>
      <c r="E199" s="95" t="str">
        <f t="shared" si="16"/>
        <v/>
      </c>
      <c r="F199" s="96"/>
      <c r="G199" s="95" t="str">
        <f t="shared" ca="1" si="17"/>
        <v/>
      </c>
      <c r="H199" s="95" t="str">
        <f t="shared" ca="1" si="18"/>
        <v/>
      </c>
      <c r="I199" s="25" t="str">
        <f>IF(ISNUMBER(A199), COUNT($A$4:$A$203) - COUNT($A199:$A$203), "")</f>
        <v/>
      </c>
      <c r="J199" s="25" t="str">
        <f>IF(ISNUMBER(B199), COUNT($B$4:$B$203) - COUNT($B199:$B$203), "")</f>
        <v/>
      </c>
      <c r="K199" s="27">
        <f t="shared" si="19"/>
        <v>196</v>
      </c>
    </row>
    <row r="200" spans="1:11" x14ac:dyDescent="0.2">
      <c r="A200" s="95" t="str">
        <f>IF(ISBLANK('Data Entry'!A200), "", 'Data Entry'!A200)</f>
        <v/>
      </c>
      <c r="B200" s="25" t="str">
        <f>IF(ISBLANK('Data Entry'!B200), "", 'Data Entry'!B200)</f>
        <v/>
      </c>
      <c r="C200" s="96"/>
      <c r="D200" s="95" t="str">
        <f t="shared" si="15"/>
        <v/>
      </c>
      <c r="E200" s="95" t="str">
        <f t="shared" si="16"/>
        <v/>
      </c>
      <c r="F200" s="96"/>
      <c r="G200" s="95" t="str">
        <f t="shared" ca="1" si="17"/>
        <v/>
      </c>
      <c r="H200" s="95" t="str">
        <f t="shared" ca="1" si="18"/>
        <v/>
      </c>
      <c r="I200" s="25" t="str">
        <f>IF(ISNUMBER(A200), COUNT($A$4:$A$203) - COUNT($A200:$A$203), "")</f>
        <v/>
      </c>
      <c r="J200" s="25" t="str">
        <f>IF(ISNUMBER(B200), COUNT($B$4:$B$203) - COUNT($B200:$B$203), "")</f>
        <v/>
      </c>
      <c r="K200" s="27">
        <f t="shared" si="19"/>
        <v>197</v>
      </c>
    </row>
    <row r="201" spans="1:11" x14ac:dyDescent="0.2">
      <c r="A201" s="95" t="str">
        <f>IF(ISBLANK('Data Entry'!A201), "", 'Data Entry'!A201)</f>
        <v/>
      </c>
      <c r="B201" s="25" t="str">
        <f>IF(ISBLANK('Data Entry'!B201), "", 'Data Entry'!B201)</f>
        <v/>
      </c>
      <c r="C201" s="96"/>
      <c r="D201" s="95" t="str">
        <f t="shared" si="15"/>
        <v/>
      </c>
      <c r="E201" s="95" t="str">
        <f t="shared" si="16"/>
        <v/>
      </c>
      <c r="F201" s="96"/>
      <c r="G201" s="95" t="str">
        <f t="shared" ca="1" si="17"/>
        <v/>
      </c>
      <c r="H201" s="95" t="str">
        <f t="shared" ca="1" si="18"/>
        <v/>
      </c>
      <c r="I201" s="25" t="str">
        <f>IF(ISNUMBER(A201), COUNT($A$4:$A$203) - COUNT($A201:$A$203), "")</f>
        <v/>
      </c>
      <c r="J201" s="25" t="str">
        <f>IF(ISNUMBER(B201), COUNT($B$4:$B$203) - COUNT($B201:$B$203), "")</f>
        <v/>
      </c>
      <c r="K201" s="27">
        <f t="shared" si="19"/>
        <v>198</v>
      </c>
    </row>
    <row r="202" spans="1:11" x14ac:dyDescent="0.2">
      <c r="A202" s="95" t="str">
        <f>IF(ISBLANK('Data Entry'!A202), "", 'Data Entry'!A202)</f>
        <v/>
      </c>
      <c r="B202" s="25" t="str">
        <f>IF(ISBLANK('Data Entry'!B202), "", 'Data Entry'!B202)</f>
        <v/>
      </c>
      <c r="C202" s="96"/>
      <c r="D202" s="95" t="str">
        <f t="shared" si="15"/>
        <v/>
      </c>
      <c r="E202" s="95" t="str">
        <f t="shared" si="16"/>
        <v/>
      </c>
      <c r="F202" s="96"/>
      <c r="G202" s="95" t="str">
        <f t="shared" ca="1" si="17"/>
        <v/>
      </c>
      <c r="H202" s="95" t="str">
        <f t="shared" ca="1" si="18"/>
        <v/>
      </c>
      <c r="I202" s="25" t="str">
        <f>IF(ISNUMBER(A202), COUNT($A$4:$A$203) - COUNT($A202:$A$203), "")</f>
        <v/>
      </c>
      <c r="J202" s="25" t="str">
        <f>IF(ISNUMBER(B202), COUNT($B$4:$B$203) - COUNT($B202:$B$203), "")</f>
        <v/>
      </c>
      <c r="K202" s="27">
        <f t="shared" si="19"/>
        <v>199</v>
      </c>
    </row>
    <row r="203" spans="1:11" x14ac:dyDescent="0.2">
      <c r="A203" s="95" t="str">
        <f>IF(ISBLANK('Data Entry'!A203), "", 'Data Entry'!A203)</f>
        <v/>
      </c>
      <c r="B203" s="25" t="str">
        <f>IF(ISBLANK('Data Entry'!B203), "", 'Data Entry'!B203)</f>
        <v/>
      </c>
      <c r="C203" s="96"/>
      <c r="D203" s="95" t="str">
        <f t="shared" si="15"/>
        <v/>
      </c>
      <c r="E203" s="95" t="str">
        <f t="shared" si="16"/>
        <v/>
      </c>
      <c r="F203" s="96"/>
      <c r="G203" s="95" t="str">
        <f t="shared" ca="1" si="17"/>
        <v/>
      </c>
      <c r="H203" s="95" t="str">
        <f t="shared" ca="1" si="18"/>
        <v/>
      </c>
      <c r="I203" s="25" t="str">
        <f>IF(ISNUMBER(A203), COUNT($A$4:$A$203) - COUNT($A203:$A$203), "")</f>
        <v/>
      </c>
      <c r="J203" s="25" t="str">
        <f>IF(ISNUMBER(B203), COUNT($B$4:$B$203) - COUNT($B203:$B$203), "")</f>
        <v/>
      </c>
      <c r="K203" s="27">
        <f t="shared" si="19"/>
        <v>200</v>
      </c>
    </row>
  </sheetData>
  <phoneticPr fontId="5" type="noConversion"/>
  <pageMargins left="0.75" right="0.75" top="1" bottom="1" header="0.5" footer="0.5"/>
  <pageSetup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indexed="61"/>
  </sheetPr>
  <dimension ref="A1:Q202"/>
  <sheetViews>
    <sheetView workbookViewId="0">
      <selection activeCell="T44" sqref="T44"/>
    </sheetView>
  </sheetViews>
  <sheetFormatPr defaultRowHeight="12.75" x14ac:dyDescent="0.2"/>
  <cols>
    <col min="1" max="1" width="10.140625" style="6" customWidth="1"/>
    <col min="2" max="2" width="10.42578125" style="6" customWidth="1"/>
    <col min="3" max="3" width="9.140625" style="4"/>
    <col min="4" max="4" width="10" customWidth="1"/>
    <col min="5" max="5" width="11.85546875" customWidth="1"/>
    <col min="6" max="8" width="9.140625" style="1"/>
    <col min="9" max="9" width="9.5703125" style="1" customWidth="1"/>
    <col min="10" max="10" width="10.7109375" style="1" customWidth="1"/>
    <col min="11" max="11" width="6.42578125" style="2" customWidth="1"/>
    <col min="12" max="13" width="9.85546875" style="1" customWidth="1"/>
    <col min="14" max="14" width="10.5703125" customWidth="1"/>
    <col min="15" max="15" width="12" style="5" customWidth="1"/>
    <col min="16" max="16" width="10.5703125" style="5" customWidth="1"/>
  </cols>
  <sheetData>
    <row r="1" spans="1:17" s="3" customFormat="1" ht="21.6" customHeight="1" thickBot="1" x14ac:dyDescent="0.25">
      <c r="A1" s="28" t="s">
        <v>9</v>
      </c>
      <c r="B1" s="29" t="s">
        <v>10</v>
      </c>
      <c r="C1" s="30" t="s">
        <v>4</v>
      </c>
      <c r="D1" s="29" t="s">
        <v>0</v>
      </c>
      <c r="E1" s="29" t="s">
        <v>1</v>
      </c>
      <c r="F1" s="31" t="s">
        <v>2</v>
      </c>
      <c r="G1" s="31" t="s">
        <v>3</v>
      </c>
      <c r="H1" s="31" t="s">
        <v>74</v>
      </c>
      <c r="I1" s="31" t="s">
        <v>75</v>
      </c>
      <c r="J1" s="31" t="s">
        <v>7</v>
      </c>
      <c r="K1" s="29" t="s">
        <v>5</v>
      </c>
      <c r="L1" s="31" t="s">
        <v>76</v>
      </c>
      <c r="M1" s="32" t="s">
        <v>6</v>
      </c>
      <c r="N1" s="33" t="s">
        <v>26</v>
      </c>
      <c r="O1" s="36" t="s">
        <v>8</v>
      </c>
      <c r="P1" s="175" t="str">
        <f>'Data Entry'!D12</f>
        <v>Multipier</v>
      </c>
      <c r="Q1" s="177">
        <f>'Data Entry'!E12</f>
        <v>30.42</v>
      </c>
    </row>
    <row r="2" spans="1:17" ht="13.5" thickBot="1" x14ac:dyDescent="0.25">
      <c r="A2" s="7">
        <v>0</v>
      </c>
      <c r="B2" s="7">
        <v>0</v>
      </c>
      <c r="C2" s="9"/>
      <c r="D2" s="10"/>
      <c r="E2" s="10"/>
      <c r="F2" s="11"/>
      <c r="G2" s="11"/>
      <c r="H2" s="11"/>
      <c r="I2" s="11"/>
      <c r="J2" s="11"/>
      <c r="K2" s="8">
        <v>0</v>
      </c>
      <c r="L2" s="11"/>
      <c r="M2" s="12"/>
      <c r="N2" s="35">
        <f>'EScalc Special'!$Q$208</f>
        <v>0</v>
      </c>
      <c r="O2" s="37" t="str">
        <f>IF('Data Entry'!$E$4 = 0, "Start Date", 'Data Entry'!$E$4)</f>
        <v>Start Date</v>
      </c>
      <c r="P2" s="38"/>
    </row>
    <row r="3" spans="1:17" x14ac:dyDescent="0.2">
      <c r="A3" s="25" t="str">
        <f>'Data Conv'!D4</f>
        <v/>
      </c>
      <c r="B3" s="25" t="str">
        <f>'Data Conv'!E4</f>
        <v/>
      </c>
      <c r="C3" s="13" t="str">
        <f>IF(ISNUMBER(A3),COUNTIF($B$3:$B$202,CONCATENATE("&lt;=",A3)),"Pc=&gt;Sc")</f>
        <v>Pc=&gt;Sc</v>
      </c>
      <c r="D3" s="14" t="str">
        <f ca="1">IF(ISNUMBER(A3),A3-OFFSET($B$3,C3-1,0),"    NUM")</f>
        <v xml:space="preserve">    NUM</v>
      </c>
      <c r="E3" s="17" t="str">
        <f t="shared" ref="E3:E31" ca="1" si="0">IF(ISNUMBER(A3),IF(ISNUMBER(OFFSET($B$3,C3,0)), OFFSET($B$3,C3,0) - OFFSET($B$3,C3-1,0), -OFFSET($B$3,C3-1,0)),"     DENOM")</f>
        <v xml:space="preserve">     DENOM</v>
      </c>
      <c r="F3" s="15" t="str">
        <f>IF(ISNUMBER(A3),IF(E3 = 0,0,D3/E3)," InterpVal")</f>
        <v xml:space="preserve"> InterpVal</v>
      </c>
      <c r="G3" s="23" t="str">
        <f>IF(ISNUMBER(A3),C3+F3,"  EScum")</f>
        <v xml:space="preserve">  EScum</v>
      </c>
      <c r="H3" s="23" t="str">
        <f>IF(ISNUMBER(A3),G3,"   ESper")</f>
        <v xml:space="preserve">   ESper</v>
      </c>
      <c r="I3" s="19" t="str">
        <f>IF(ISNUMBER(A3),H3/1,"  SPI(t)per")</f>
        <v xml:space="preserve">  SPI(t)per</v>
      </c>
      <c r="J3" s="19" t="str">
        <f>IF(ISNUMBER(A3),G3/K3,"  SPI(t)cum")</f>
        <v xml:space="preserve">  SPI(t)cum</v>
      </c>
      <c r="K3" s="21" t="str">
        <f>IF(ISNUMBER(A3),K2 + 1,  "AT")</f>
        <v>AT</v>
      </c>
      <c r="L3" s="19" t="str">
        <f>IF(ISNUMBER(A3),H3 - 1,"  SV(t)per")</f>
        <v xml:space="preserve">  SV(t)per</v>
      </c>
      <c r="M3" s="52" t="str">
        <f t="shared" ref="M3:M34" si="1">IF(ISNUMBER(A3),G3 - K3," SV(t)cum")</f>
        <v xml:space="preserve"> SV(t)cum</v>
      </c>
      <c r="N3" s="54" t="str">
        <f>IF(AND(ISNUMBER(J3), NOT(J3 = 0), ISNUMBER(N$2)),N$2/J3,"IEAC(t)es")</f>
        <v>IEAC(t)es</v>
      </c>
      <c r="O3" s="286" t="str">
        <f t="shared" ref="O3:O34" si="2">IF(AND(ISNUMBER(N3),ISNUMBER($O$2)),$O$2 + N3*$Q$1,"Comp Date")</f>
        <v>Comp Date</v>
      </c>
      <c r="P3" s="133"/>
    </row>
    <row r="4" spans="1:17" x14ac:dyDescent="0.2">
      <c r="A4" s="25" t="str">
        <f>'Data Conv'!D5</f>
        <v/>
      </c>
      <c r="B4" s="25" t="str">
        <f>'Data Conv'!E5</f>
        <v/>
      </c>
      <c r="C4" s="16" t="str">
        <f>IF(ISNUMBER(A4),COUNTIF($B$3:$B$202,CONCATENATE("&lt;=",A4)),"Pc=&gt;Sc")</f>
        <v>Pc=&gt;Sc</v>
      </c>
      <c r="D4" s="17" t="str">
        <f t="shared" ref="D4:D52" ca="1" si="3">IF(ISNUMBER(A4),A4-OFFSET($B$3,C4-1,0),"    NUM")</f>
        <v xml:space="preserve">    NUM</v>
      </c>
      <c r="E4" s="17" t="str">
        <f t="shared" ca="1" si="0"/>
        <v xml:space="preserve">     DENOM</v>
      </c>
      <c r="F4" s="18" t="str">
        <f t="shared" ref="F4:F52" si="4">IF(ISNUMBER(A4),IF(E4 = 0,0,D4/E4)," InterpVal")</f>
        <v xml:space="preserve"> InterpVal</v>
      </c>
      <c r="G4" s="24" t="str">
        <f t="shared" ref="G4:G52" si="5">IF(ISNUMBER(A4),C4+F4,"  EScum")</f>
        <v xml:space="preserve">  EScum</v>
      </c>
      <c r="H4" s="24" t="str">
        <f>IF(ISNUMBER(A4),G4-G3,"   ESper")</f>
        <v xml:space="preserve">   ESper</v>
      </c>
      <c r="I4" s="20" t="str">
        <f>IF(ISNUMBER(A4),H4/1,"  SPI(t)per")</f>
        <v xml:space="preserve">  SPI(t)per</v>
      </c>
      <c r="J4" s="20" t="str">
        <f t="shared" ref="J4:J52" si="6">IF(ISNUMBER(A4),G4/K4,"  SPI(t)cum")</f>
        <v xml:space="preserve">  SPI(t)cum</v>
      </c>
      <c r="K4" s="22" t="str">
        <f t="shared" ref="K4:K52" si="7">IF(ISNUMBER(A4),K3 + 1,  "AT")</f>
        <v>AT</v>
      </c>
      <c r="L4" s="20" t="str">
        <f>IF(ISNUMBER(A4),H4 - 1,"  SV(t)per")</f>
        <v xml:space="preserve">  SV(t)per</v>
      </c>
      <c r="M4" s="53" t="str">
        <f t="shared" si="1"/>
        <v xml:space="preserve"> SV(t)cum</v>
      </c>
      <c r="N4" s="55" t="str">
        <f t="shared" ref="N4:N52" si="8">IF(AND(ISNUMBER(J4), NOT(J4 = 0), ISNUMBER(N$2)),N$2/J4,"IEAC(t)es")</f>
        <v>IEAC(t)es</v>
      </c>
      <c r="O4" s="65" t="str">
        <f t="shared" si="2"/>
        <v>Comp Date</v>
      </c>
      <c r="P4" s="133"/>
    </row>
    <row r="5" spans="1:17" x14ac:dyDescent="0.2">
      <c r="A5" s="25" t="str">
        <f>'Data Conv'!D6</f>
        <v/>
      </c>
      <c r="B5" s="25" t="str">
        <f>'Data Conv'!E6</f>
        <v/>
      </c>
      <c r="C5" s="16" t="str">
        <f t="shared" ref="C5:C68" si="9">IF(ISNUMBER(A5),COUNTIF($B$3:$B$202,CONCATENATE("&lt;=",A5)),"Pc=&gt;Sc")</f>
        <v>Pc=&gt;Sc</v>
      </c>
      <c r="D5" s="17" t="str">
        <f t="shared" ca="1" si="3"/>
        <v xml:space="preserve">    NUM</v>
      </c>
      <c r="E5" s="17" t="str">
        <f t="shared" ca="1" si="0"/>
        <v xml:space="preserve">     DENOM</v>
      </c>
      <c r="F5" s="18" t="str">
        <f t="shared" si="4"/>
        <v xml:space="preserve"> InterpVal</v>
      </c>
      <c r="G5" s="24" t="str">
        <f t="shared" si="5"/>
        <v xml:space="preserve">  EScum</v>
      </c>
      <c r="H5" s="24" t="str">
        <f>IF(ISNUMBER(A5),G5-G4,"   ESper")</f>
        <v xml:space="preserve">   ESper</v>
      </c>
      <c r="I5" s="20" t="str">
        <f>IF(ISNUMBER(A5),H5/1,"  SPI(t)per")</f>
        <v xml:space="preserve">  SPI(t)per</v>
      </c>
      <c r="J5" s="20" t="str">
        <f t="shared" si="6"/>
        <v xml:space="preserve">  SPI(t)cum</v>
      </c>
      <c r="K5" s="22" t="str">
        <f t="shared" si="7"/>
        <v>AT</v>
      </c>
      <c r="L5" s="20" t="str">
        <f>IF(ISNUMBER(A5),H5 - 1,"  SV(t)per")</f>
        <v xml:space="preserve">  SV(t)per</v>
      </c>
      <c r="M5" s="53" t="str">
        <f t="shared" si="1"/>
        <v xml:space="preserve"> SV(t)cum</v>
      </c>
      <c r="N5" s="55" t="str">
        <f t="shared" si="8"/>
        <v>IEAC(t)es</v>
      </c>
      <c r="O5" s="65" t="str">
        <f t="shared" si="2"/>
        <v>Comp Date</v>
      </c>
      <c r="P5" s="133"/>
    </row>
    <row r="6" spans="1:17" x14ac:dyDescent="0.2">
      <c r="A6" s="25" t="str">
        <f>'Data Conv'!D7</f>
        <v/>
      </c>
      <c r="B6" s="25" t="str">
        <f>'Data Conv'!E7</f>
        <v/>
      </c>
      <c r="C6" s="16" t="str">
        <f t="shared" si="9"/>
        <v>Pc=&gt;Sc</v>
      </c>
      <c r="D6" s="17" t="str">
        <f t="shared" ca="1" si="3"/>
        <v xml:space="preserve">    NUM</v>
      </c>
      <c r="E6" s="17" t="str">
        <f t="shared" ca="1" si="0"/>
        <v xml:space="preserve">     DENOM</v>
      </c>
      <c r="F6" s="18" t="str">
        <f t="shared" si="4"/>
        <v xml:space="preserve"> InterpVal</v>
      </c>
      <c r="G6" s="24" t="str">
        <f t="shared" si="5"/>
        <v xml:space="preserve">  EScum</v>
      </c>
      <c r="H6" s="24" t="str">
        <f t="shared" ref="H6:H52" si="10">IF(ISNUMBER(A6),G6-G5,"   ESper")</f>
        <v xml:space="preserve">   ESper</v>
      </c>
      <c r="I6" s="20" t="str">
        <f t="shared" ref="I6:I52" si="11">IF(ISNUMBER(A6),H6/1,"  SPI(t)per")</f>
        <v xml:space="preserve">  SPI(t)per</v>
      </c>
      <c r="J6" s="20" t="str">
        <f t="shared" si="6"/>
        <v xml:space="preserve">  SPI(t)cum</v>
      </c>
      <c r="K6" s="22" t="str">
        <f t="shared" si="7"/>
        <v>AT</v>
      </c>
      <c r="L6" s="20" t="str">
        <f t="shared" ref="L6:L52" si="12">IF(ISNUMBER(A6),H6 - 1,"  SV(t)per")</f>
        <v xml:space="preserve">  SV(t)per</v>
      </c>
      <c r="M6" s="53" t="str">
        <f t="shared" si="1"/>
        <v xml:space="preserve"> SV(t)cum</v>
      </c>
      <c r="N6" s="55" t="str">
        <f t="shared" si="8"/>
        <v>IEAC(t)es</v>
      </c>
      <c r="O6" s="65" t="str">
        <f t="shared" si="2"/>
        <v>Comp Date</v>
      </c>
      <c r="P6" s="133"/>
    </row>
    <row r="7" spans="1:17" x14ac:dyDescent="0.2">
      <c r="A7" s="25" t="str">
        <f>'Data Conv'!D8</f>
        <v/>
      </c>
      <c r="B7" s="25" t="str">
        <f>'Data Conv'!E8</f>
        <v/>
      </c>
      <c r="C7" s="16" t="str">
        <f t="shared" si="9"/>
        <v>Pc=&gt;Sc</v>
      </c>
      <c r="D7" s="17" t="str">
        <f t="shared" ca="1" si="3"/>
        <v xml:space="preserve">    NUM</v>
      </c>
      <c r="E7" s="17" t="str">
        <f t="shared" ca="1" si="0"/>
        <v xml:space="preserve">     DENOM</v>
      </c>
      <c r="F7" s="18" t="str">
        <f t="shared" si="4"/>
        <v xml:space="preserve"> InterpVal</v>
      </c>
      <c r="G7" s="24" t="str">
        <f t="shared" si="5"/>
        <v xml:space="preserve">  EScum</v>
      </c>
      <c r="H7" s="24" t="str">
        <f t="shared" si="10"/>
        <v xml:space="preserve">   ESper</v>
      </c>
      <c r="I7" s="20" t="str">
        <f t="shared" si="11"/>
        <v xml:space="preserve">  SPI(t)per</v>
      </c>
      <c r="J7" s="20" t="str">
        <f t="shared" si="6"/>
        <v xml:space="preserve">  SPI(t)cum</v>
      </c>
      <c r="K7" s="22" t="str">
        <f t="shared" si="7"/>
        <v>AT</v>
      </c>
      <c r="L7" s="20" t="str">
        <f t="shared" si="12"/>
        <v xml:space="preserve">  SV(t)per</v>
      </c>
      <c r="M7" s="53" t="str">
        <f t="shared" si="1"/>
        <v xml:space="preserve"> SV(t)cum</v>
      </c>
      <c r="N7" s="55" t="str">
        <f t="shared" si="8"/>
        <v>IEAC(t)es</v>
      </c>
      <c r="O7" s="65" t="str">
        <f t="shared" si="2"/>
        <v>Comp Date</v>
      </c>
      <c r="P7" s="133"/>
    </row>
    <row r="8" spans="1:17" x14ac:dyDescent="0.2">
      <c r="A8" s="25" t="str">
        <f>'Data Conv'!D9</f>
        <v/>
      </c>
      <c r="B8" s="25" t="str">
        <f>'Data Conv'!E9</f>
        <v/>
      </c>
      <c r="C8" s="16" t="str">
        <f t="shared" si="9"/>
        <v>Pc=&gt;Sc</v>
      </c>
      <c r="D8" s="17" t="str">
        <f t="shared" ca="1" si="3"/>
        <v xml:space="preserve">    NUM</v>
      </c>
      <c r="E8" s="17" t="str">
        <f t="shared" ca="1" si="0"/>
        <v xml:space="preserve">     DENOM</v>
      </c>
      <c r="F8" s="18" t="str">
        <f t="shared" si="4"/>
        <v xml:space="preserve"> InterpVal</v>
      </c>
      <c r="G8" s="24" t="str">
        <f t="shared" si="5"/>
        <v xml:space="preserve">  EScum</v>
      </c>
      <c r="H8" s="24" t="str">
        <f t="shared" si="10"/>
        <v xml:space="preserve">   ESper</v>
      </c>
      <c r="I8" s="20" t="str">
        <f t="shared" si="11"/>
        <v xml:space="preserve">  SPI(t)per</v>
      </c>
      <c r="J8" s="20" t="str">
        <f t="shared" si="6"/>
        <v xml:space="preserve">  SPI(t)cum</v>
      </c>
      <c r="K8" s="22" t="str">
        <f t="shared" si="7"/>
        <v>AT</v>
      </c>
      <c r="L8" s="20" t="str">
        <f t="shared" si="12"/>
        <v xml:space="preserve">  SV(t)per</v>
      </c>
      <c r="M8" s="53" t="str">
        <f t="shared" si="1"/>
        <v xml:space="preserve"> SV(t)cum</v>
      </c>
      <c r="N8" s="55" t="str">
        <f t="shared" si="8"/>
        <v>IEAC(t)es</v>
      </c>
      <c r="O8" s="65" t="str">
        <f t="shared" si="2"/>
        <v>Comp Date</v>
      </c>
      <c r="P8" s="133"/>
    </row>
    <row r="9" spans="1:17" x14ac:dyDescent="0.2">
      <c r="A9" s="25" t="str">
        <f>'Data Conv'!D10</f>
        <v/>
      </c>
      <c r="B9" s="25" t="str">
        <f>'Data Conv'!E10</f>
        <v/>
      </c>
      <c r="C9" s="16" t="str">
        <f t="shared" si="9"/>
        <v>Pc=&gt;Sc</v>
      </c>
      <c r="D9" s="17" t="str">
        <f t="shared" ca="1" si="3"/>
        <v xml:space="preserve">    NUM</v>
      </c>
      <c r="E9" s="17" t="str">
        <f t="shared" ca="1" si="0"/>
        <v xml:space="preserve">     DENOM</v>
      </c>
      <c r="F9" s="18" t="str">
        <f t="shared" si="4"/>
        <v xml:space="preserve"> InterpVal</v>
      </c>
      <c r="G9" s="24" t="str">
        <f t="shared" si="5"/>
        <v xml:space="preserve">  EScum</v>
      </c>
      <c r="H9" s="24" t="str">
        <f t="shared" si="10"/>
        <v xml:space="preserve">   ESper</v>
      </c>
      <c r="I9" s="20" t="str">
        <f t="shared" si="11"/>
        <v xml:space="preserve">  SPI(t)per</v>
      </c>
      <c r="J9" s="20" t="str">
        <f t="shared" si="6"/>
        <v xml:space="preserve">  SPI(t)cum</v>
      </c>
      <c r="K9" s="22" t="str">
        <f t="shared" si="7"/>
        <v>AT</v>
      </c>
      <c r="L9" s="20" t="str">
        <f t="shared" si="12"/>
        <v xml:space="preserve">  SV(t)per</v>
      </c>
      <c r="M9" s="53" t="str">
        <f t="shared" si="1"/>
        <v xml:space="preserve"> SV(t)cum</v>
      </c>
      <c r="N9" s="55" t="str">
        <f t="shared" si="8"/>
        <v>IEAC(t)es</v>
      </c>
      <c r="O9" s="65" t="str">
        <f t="shared" si="2"/>
        <v>Comp Date</v>
      </c>
      <c r="P9" s="133"/>
    </row>
    <row r="10" spans="1:17" x14ac:dyDescent="0.2">
      <c r="A10" s="25" t="str">
        <f>'Data Conv'!D11</f>
        <v/>
      </c>
      <c r="B10" s="25" t="str">
        <f>'Data Conv'!E11</f>
        <v/>
      </c>
      <c r="C10" s="16" t="str">
        <f t="shared" si="9"/>
        <v>Pc=&gt;Sc</v>
      </c>
      <c r="D10" s="17" t="str">
        <f t="shared" ca="1" si="3"/>
        <v xml:space="preserve">    NUM</v>
      </c>
      <c r="E10" s="17" t="str">
        <f t="shared" ca="1" si="0"/>
        <v xml:space="preserve">     DENOM</v>
      </c>
      <c r="F10" s="18" t="str">
        <f t="shared" si="4"/>
        <v xml:space="preserve"> InterpVal</v>
      </c>
      <c r="G10" s="24" t="str">
        <f t="shared" si="5"/>
        <v xml:space="preserve">  EScum</v>
      </c>
      <c r="H10" s="24" t="str">
        <f t="shared" si="10"/>
        <v xml:space="preserve">   ESper</v>
      </c>
      <c r="I10" s="20" t="str">
        <f t="shared" si="11"/>
        <v xml:space="preserve">  SPI(t)per</v>
      </c>
      <c r="J10" s="20" t="str">
        <f t="shared" si="6"/>
        <v xml:space="preserve">  SPI(t)cum</v>
      </c>
      <c r="K10" s="22" t="str">
        <f t="shared" si="7"/>
        <v>AT</v>
      </c>
      <c r="L10" s="20" t="str">
        <f t="shared" si="12"/>
        <v xml:space="preserve">  SV(t)per</v>
      </c>
      <c r="M10" s="53" t="str">
        <f t="shared" si="1"/>
        <v xml:space="preserve"> SV(t)cum</v>
      </c>
      <c r="N10" s="55" t="str">
        <f t="shared" si="8"/>
        <v>IEAC(t)es</v>
      </c>
      <c r="O10" s="65" t="str">
        <f t="shared" si="2"/>
        <v>Comp Date</v>
      </c>
      <c r="P10" s="133"/>
    </row>
    <row r="11" spans="1:17" x14ac:dyDescent="0.2">
      <c r="A11" s="25" t="str">
        <f>'Data Conv'!D12</f>
        <v/>
      </c>
      <c r="B11" s="25" t="str">
        <f>'Data Conv'!E12</f>
        <v/>
      </c>
      <c r="C11" s="16" t="str">
        <f t="shared" si="9"/>
        <v>Pc=&gt;Sc</v>
      </c>
      <c r="D11" s="17" t="str">
        <f t="shared" ca="1" si="3"/>
        <v xml:space="preserve">    NUM</v>
      </c>
      <c r="E11" s="17" t="str">
        <f t="shared" ca="1" si="0"/>
        <v xml:space="preserve">     DENOM</v>
      </c>
      <c r="F11" s="18" t="str">
        <f t="shared" si="4"/>
        <v xml:space="preserve"> InterpVal</v>
      </c>
      <c r="G11" s="24" t="str">
        <f t="shared" si="5"/>
        <v xml:space="preserve">  EScum</v>
      </c>
      <c r="H11" s="24" t="str">
        <f t="shared" si="10"/>
        <v xml:space="preserve">   ESper</v>
      </c>
      <c r="I11" s="20" t="str">
        <f t="shared" si="11"/>
        <v xml:space="preserve">  SPI(t)per</v>
      </c>
      <c r="J11" s="20" t="str">
        <f t="shared" si="6"/>
        <v xml:space="preserve">  SPI(t)cum</v>
      </c>
      <c r="K11" s="22" t="str">
        <f t="shared" si="7"/>
        <v>AT</v>
      </c>
      <c r="L11" s="20" t="str">
        <f t="shared" si="12"/>
        <v xml:space="preserve">  SV(t)per</v>
      </c>
      <c r="M11" s="53" t="str">
        <f t="shared" si="1"/>
        <v xml:space="preserve"> SV(t)cum</v>
      </c>
      <c r="N11" s="55" t="str">
        <f t="shared" si="8"/>
        <v>IEAC(t)es</v>
      </c>
      <c r="O11" s="65" t="str">
        <f t="shared" si="2"/>
        <v>Comp Date</v>
      </c>
      <c r="P11" s="133"/>
    </row>
    <row r="12" spans="1:17" x14ac:dyDescent="0.2">
      <c r="A12" s="25" t="str">
        <f>'Data Conv'!D13</f>
        <v/>
      </c>
      <c r="B12" s="25" t="str">
        <f>'Data Conv'!E13</f>
        <v/>
      </c>
      <c r="C12" s="16" t="str">
        <f t="shared" si="9"/>
        <v>Pc=&gt;Sc</v>
      </c>
      <c r="D12" s="17" t="str">
        <f t="shared" ca="1" si="3"/>
        <v xml:space="preserve">    NUM</v>
      </c>
      <c r="E12" s="17" t="str">
        <f t="shared" ca="1" si="0"/>
        <v xml:space="preserve">     DENOM</v>
      </c>
      <c r="F12" s="18" t="str">
        <f t="shared" si="4"/>
        <v xml:space="preserve"> InterpVal</v>
      </c>
      <c r="G12" s="24" t="str">
        <f t="shared" si="5"/>
        <v xml:space="preserve">  EScum</v>
      </c>
      <c r="H12" s="24" t="str">
        <f t="shared" si="10"/>
        <v xml:space="preserve">   ESper</v>
      </c>
      <c r="I12" s="20" t="str">
        <f t="shared" si="11"/>
        <v xml:space="preserve">  SPI(t)per</v>
      </c>
      <c r="J12" s="20" t="str">
        <f t="shared" si="6"/>
        <v xml:space="preserve">  SPI(t)cum</v>
      </c>
      <c r="K12" s="22" t="str">
        <f t="shared" si="7"/>
        <v>AT</v>
      </c>
      <c r="L12" s="20" t="str">
        <f t="shared" si="12"/>
        <v xml:space="preserve">  SV(t)per</v>
      </c>
      <c r="M12" s="53" t="str">
        <f t="shared" si="1"/>
        <v xml:space="preserve"> SV(t)cum</v>
      </c>
      <c r="N12" s="55" t="str">
        <f t="shared" si="8"/>
        <v>IEAC(t)es</v>
      </c>
      <c r="O12" s="65" t="str">
        <f t="shared" si="2"/>
        <v>Comp Date</v>
      </c>
      <c r="P12" s="133"/>
    </row>
    <row r="13" spans="1:17" x14ac:dyDescent="0.2">
      <c r="A13" s="25" t="str">
        <f>'Data Conv'!D14</f>
        <v/>
      </c>
      <c r="B13" s="25" t="str">
        <f>'Data Conv'!E14</f>
        <v/>
      </c>
      <c r="C13" s="16" t="str">
        <f t="shared" si="9"/>
        <v>Pc=&gt;Sc</v>
      </c>
      <c r="D13" s="17" t="str">
        <f t="shared" ca="1" si="3"/>
        <v xml:space="preserve">    NUM</v>
      </c>
      <c r="E13" s="17" t="str">
        <f t="shared" ca="1" si="0"/>
        <v xml:space="preserve">     DENOM</v>
      </c>
      <c r="F13" s="18" t="str">
        <f t="shared" si="4"/>
        <v xml:space="preserve"> InterpVal</v>
      </c>
      <c r="G13" s="24" t="str">
        <f t="shared" si="5"/>
        <v xml:space="preserve">  EScum</v>
      </c>
      <c r="H13" s="24" t="str">
        <f t="shared" si="10"/>
        <v xml:space="preserve">   ESper</v>
      </c>
      <c r="I13" s="20" t="str">
        <f t="shared" si="11"/>
        <v xml:space="preserve">  SPI(t)per</v>
      </c>
      <c r="J13" s="20" t="str">
        <f t="shared" si="6"/>
        <v xml:space="preserve">  SPI(t)cum</v>
      </c>
      <c r="K13" s="22" t="str">
        <f t="shared" si="7"/>
        <v>AT</v>
      </c>
      <c r="L13" s="20" t="str">
        <f t="shared" si="12"/>
        <v xml:space="preserve">  SV(t)per</v>
      </c>
      <c r="M13" s="53" t="str">
        <f t="shared" si="1"/>
        <v xml:space="preserve"> SV(t)cum</v>
      </c>
      <c r="N13" s="55" t="str">
        <f t="shared" si="8"/>
        <v>IEAC(t)es</v>
      </c>
      <c r="O13" s="65" t="str">
        <f t="shared" si="2"/>
        <v>Comp Date</v>
      </c>
      <c r="P13" s="133"/>
    </row>
    <row r="14" spans="1:17" x14ac:dyDescent="0.2">
      <c r="A14" s="25" t="str">
        <f>'Data Conv'!D15</f>
        <v/>
      </c>
      <c r="B14" s="25" t="str">
        <f>'Data Conv'!E15</f>
        <v/>
      </c>
      <c r="C14" s="16" t="str">
        <f t="shared" si="9"/>
        <v>Pc=&gt;Sc</v>
      </c>
      <c r="D14" s="17" t="str">
        <f t="shared" ca="1" si="3"/>
        <v xml:space="preserve">    NUM</v>
      </c>
      <c r="E14" s="17" t="str">
        <f t="shared" ca="1" si="0"/>
        <v xml:space="preserve">     DENOM</v>
      </c>
      <c r="F14" s="18" t="str">
        <f t="shared" si="4"/>
        <v xml:space="preserve"> InterpVal</v>
      </c>
      <c r="G14" s="24" t="str">
        <f t="shared" si="5"/>
        <v xml:space="preserve">  EScum</v>
      </c>
      <c r="H14" s="24" t="str">
        <f t="shared" si="10"/>
        <v xml:space="preserve">   ESper</v>
      </c>
      <c r="I14" s="20" t="str">
        <f t="shared" si="11"/>
        <v xml:space="preserve">  SPI(t)per</v>
      </c>
      <c r="J14" s="20" t="str">
        <f t="shared" si="6"/>
        <v xml:space="preserve">  SPI(t)cum</v>
      </c>
      <c r="K14" s="22" t="str">
        <f t="shared" si="7"/>
        <v>AT</v>
      </c>
      <c r="L14" s="20" t="str">
        <f t="shared" si="12"/>
        <v xml:space="preserve">  SV(t)per</v>
      </c>
      <c r="M14" s="53" t="str">
        <f t="shared" si="1"/>
        <v xml:space="preserve"> SV(t)cum</v>
      </c>
      <c r="N14" s="55" t="str">
        <f t="shared" si="8"/>
        <v>IEAC(t)es</v>
      </c>
      <c r="O14" s="65" t="str">
        <f t="shared" si="2"/>
        <v>Comp Date</v>
      </c>
      <c r="P14" s="133"/>
    </row>
    <row r="15" spans="1:17" x14ac:dyDescent="0.2">
      <c r="A15" s="25" t="str">
        <f>'Data Conv'!D16</f>
        <v/>
      </c>
      <c r="B15" s="25" t="str">
        <f>'Data Conv'!E16</f>
        <v/>
      </c>
      <c r="C15" s="16" t="str">
        <f t="shared" si="9"/>
        <v>Pc=&gt;Sc</v>
      </c>
      <c r="D15" s="17" t="str">
        <f t="shared" ca="1" si="3"/>
        <v xml:space="preserve">    NUM</v>
      </c>
      <c r="E15" s="17" t="str">
        <f t="shared" ca="1" si="0"/>
        <v xml:space="preserve">     DENOM</v>
      </c>
      <c r="F15" s="18" t="str">
        <f t="shared" si="4"/>
        <v xml:space="preserve"> InterpVal</v>
      </c>
      <c r="G15" s="24" t="str">
        <f>IF(ISNUMBER(A15),C15+F15,"  EScum")</f>
        <v xml:space="preserve">  EScum</v>
      </c>
      <c r="H15" s="24" t="str">
        <f t="shared" si="10"/>
        <v xml:space="preserve">   ESper</v>
      </c>
      <c r="I15" s="20" t="str">
        <f t="shared" si="11"/>
        <v xml:space="preserve">  SPI(t)per</v>
      </c>
      <c r="J15" s="20" t="str">
        <f t="shared" si="6"/>
        <v xml:space="preserve">  SPI(t)cum</v>
      </c>
      <c r="K15" s="22" t="str">
        <f t="shared" si="7"/>
        <v>AT</v>
      </c>
      <c r="L15" s="20" t="str">
        <f t="shared" si="12"/>
        <v xml:space="preserve">  SV(t)per</v>
      </c>
      <c r="M15" s="53" t="str">
        <f t="shared" si="1"/>
        <v xml:space="preserve"> SV(t)cum</v>
      </c>
      <c r="N15" s="55" t="str">
        <f t="shared" si="8"/>
        <v>IEAC(t)es</v>
      </c>
      <c r="O15" s="65" t="str">
        <f t="shared" si="2"/>
        <v>Comp Date</v>
      </c>
      <c r="P15" s="133"/>
    </row>
    <row r="16" spans="1:17" x14ac:dyDescent="0.2">
      <c r="A16" s="25" t="str">
        <f>'Data Conv'!D17</f>
        <v/>
      </c>
      <c r="B16" s="25" t="str">
        <f>'Data Conv'!E17</f>
        <v/>
      </c>
      <c r="C16" s="16" t="str">
        <f t="shared" si="9"/>
        <v>Pc=&gt;Sc</v>
      </c>
      <c r="D16" s="17" t="str">
        <f t="shared" ca="1" si="3"/>
        <v xml:space="preserve">    NUM</v>
      </c>
      <c r="E16" s="17" t="str">
        <f t="shared" ca="1" si="0"/>
        <v xml:space="preserve">     DENOM</v>
      </c>
      <c r="F16" s="18" t="str">
        <f t="shared" si="4"/>
        <v xml:space="preserve"> InterpVal</v>
      </c>
      <c r="G16" s="24" t="str">
        <f t="shared" si="5"/>
        <v xml:space="preserve">  EScum</v>
      </c>
      <c r="H16" s="24" t="str">
        <f t="shared" si="10"/>
        <v xml:space="preserve">   ESper</v>
      </c>
      <c r="I16" s="20" t="str">
        <f t="shared" si="11"/>
        <v xml:space="preserve">  SPI(t)per</v>
      </c>
      <c r="J16" s="20" t="str">
        <f t="shared" si="6"/>
        <v xml:space="preserve">  SPI(t)cum</v>
      </c>
      <c r="K16" s="22" t="str">
        <f t="shared" si="7"/>
        <v>AT</v>
      </c>
      <c r="L16" s="20" t="str">
        <f t="shared" si="12"/>
        <v xml:space="preserve">  SV(t)per</v>
      </c>
      <c r="M16" s="53" t="str">
        <f t="shared" si="1"/>
        <v xml:space="preserve"> SV(t)cum</v>
      </c>
      <c r="N16" s="55" t="str">
        <f t="shared" si="8"/>
        <v>IEAC(t)es</v>
      </c>
      <c r="O16" s="65" t="str">
        <f t="shared" si="2"/>
        <v>Comp Date</v>
      </c>
      <c r="P16" s="133"/>
    </row>
    <row r="17" spans="1:16" x14ac:dyDescent="0.2">
      <c r="A17" s="25" t="str">
        <f>'Data Conv'!D18</f>
        <v/>
      </c>
      <c r="B17" s="25" t="str">
        <f>'Data Conv'!E18</f>
        <v/>
      </c>
      <c r="C17" s="16" t="str">
        <f t="shared" si="9"/>
        <v>Pc=&gt;Sc</v>
      </c>
      <c r="D17" s="17" t="str">
        <f t="shared" ca="1" si="3"/>
        <v xml:space="preserve">    NUM</v>
      </c>
      <c r="E17" s="17" t="str">
        <f t="shared" ca="1" si="0"/>
        <v xml:space="preserve">     DENOM</v>
      </c>
      <c r="F17" s="18" t="str">
        <f t="shared" si="4"/>
        <v xml:space="preserve"> InterpVal</v>
      </c>
      <c r="G17" s="24" t="str">
        <f t="shared" si="5"/>
        <v xml:space="preserve">  EScum</v>
      </c>
      <c r="H17" s="24" t="str">
        <f t="shared" si="10"/>
        <v xml:space="preserve">   ESper</v>
      </c>
      <c r="I17" s="20" t="str">
        <f t="shared" si="11"/>
        <v xml:space="preserve">  SPI(t)per</v>
      </c>
      <c r="J17" s="20" t="str">
        <f t="shared" si="6"/>
        <v xml:space="preserve">  SPI(t)cum</v>
      </c>
      <c r="K17" s="22" t="str">
        <f t="shared" si="7"/>
        <v>AT</v>
      </c>
      <c r="L17" s="20" t="str">
        <f t="shared" si="12"/>
        <v xml:space="preserve">  SV(t)per</v>
      </c>
      <c r="M17" s="53" t="str">
        <f t="shared" si="1"/>
        <v xml:space="preserve"> SV(t)cum</v>
      </c>
      <c r="N17" s="55" t="str">
        <f t="shared" si="8"/>
        <v>IEAC(t)es</v>
      </c>
      <c r="O17" s="65" t="str">
        <f t="shared" si="2"/>
        <v>Comp Date</v>
      </c>
      <c r="P17" s="133"/>
    </row>
    <row r="18" spans="1:16" x14ac:dyDescent="0.2">
      <c r="A18" s="25" t="str">
        <f>'Data Conv'!D19</f>
        <v/>
      </c>
      <c r="B18" s="25" t="str">
        <f>'Data Conv'!E19</f>
        <v/>
      </c>
      <c r="C18" s="16" t="str">
        <f t="shared" si="9"/>
        <v>Pc=&gt;Sc</v>
      </c>
      <c r="D18" s="17" t="str">
        <f t="shared" ca="1" si="3"/>
        <v xml:space="preserve">    NUM</v>
      </c>
      <c r="E18" s="17" t="str">
        <f t="shared" ca="1" si="0"/>
        <v xml:space="preserve">     DENOM</v>
      </c>
      <c r="F18" s="18" t="str">
        <f t="shared" si="4"/>
        <v xml:space="preserve"> InterpVal</v>
      </c>
      <c r="G18" s="24" t="str">
        <f t="shared" si="5"/>
        <v xml:space="preserve">  EScum</v>
      </c>
      <c r="H18" s="24" t="str">
        <f t="shared" si="10"/>
        <v xml:space="preserve">   ESper</v>
      </c>
      <c r="I18" s="20" t="str">
        <f t="shared" si="11"/>
        <v xml:space="preserve">  SPI(t)per</v>
      </c>
      <c r="J18" s="20" t="str">
        <f t="shared" si="6"/>
        <v xml:space="preserve">  SPI(t)cum</v>
      </c>
      <c r="K18" s="22" t="str">
        <f t="shared" si="7"/>
        <v>AT</v>
      </c>
      <c r="L18" s="20" t="str">
        <f t="shared" si="12"/>
        <v xml:space="preserve">  SV(t)per</v>
      </c>
      <c r="M18" s="53" t="str">
        <f t="shared" si="1"/>
        <v xml:space="preserve"> SV(t)cum</v>
      </c>
      <c r="N18" s="55" t="str">
        <f t="shared" si="8"/>
        <v>IEAC(t)es</v>
      </c>
      <c r="O18" s="65" t="str">
        <f t="shared" si="2"/>
        <v>Comp Date</v>
      </c>
      <c r="P18" s="133"/>
    </row>
    <row r="19" spans="1:16" x14ac:dyDescent="0.2">
      <c r="A19" s="25" t="str">
        <f>'Data Conv'!D20</f>
        <v/>
      </c>
      <c r="B19" s="25" t="str">
        <f>'Data Conv'!E20</f>
        <v/>
      </c>
      <c r="C19" s="16" t="str">
        <f t="shared" si="9"/>
        <v>Pc=&gt;Sc</v>
      </c>
      <c r="D19" s="17" t="str">
        <f t="shared" ca="1" si="3"/>
        <v xml:space="preserve">    NUM</v>
      </c>
      <c r="E19" s="17" t="str">
        <f t="shared" ca="1" si="0"/>
        <v xml:space="preserve">     DENOM</v>
      </c>
      <c r="F19" s="18" t="str">
        <f t="shared" si="4"/>
        <v xml:space="preserve"> InterpVal</v>
      </c>
      <c r="G19" s="24" t="str">
        <f t="shared" si="5"/>
        <v xml:space="preserve">  EScum</v>
      </c>
      <c r="H19" s="24" t="str">
        <f t="shared" si="10"/>
        <v xml:space="preserve">   ESper</v>
      </c>
      <c r="I19" s="20" t="str">
        <f t="shared" si="11"/>
        <v xml:space="preserve">  SPI(t)per</v>
      </c>
      <c r="J19" s="20" t="str">
        <f t="shared" si="6"/>
        <v xml:space="preserve">  SPI(t)cum</v>
      </c>
      <c r="K19" s="22" t="str">
        <f t="shared" si="7"/>
        <v>AT</v>
      </c>
      <c r="L19" s="20" t="str">
        <f t="shared" si="12"/>
        <v xml:space="preserve">  SV(t)per</v>
      </c>
      <c r="M19" s="53" t="str">
        <f t="shared" si="1"/>
        <v xml:space="preserve"> SV(t)cum</v>
      </c>
      <c r="N19" s="55" t="str">
        <f t="shared" si="8"/>
        <v>IEAC(t)es</v>
      </c>
      <c r="O19" s="65" t="str">
        <f t="shared" si="2"/>
        <v>Comp Date</v>
      </c>
      <c r="P19" s="133"/>
    </row>
    <row r="20" spans="1:16" x14ac:dyDescent="0.2">
      <c r="A20" s="25" t="str">
        <f>'Data Conv'!D21</f>
        <v/>
      </c>
      <c r="B20" s="25" t="str">
        <f>'Data Conv'!E21</f>
        <v/>
      </c>
      <c r="C20" s="16" t="str">
        <f t="shared" si="9"/>
        <v>Pc=&gt;Sc</v>
      </c>
      <c r="D20" s="17" t="str">
        <f t="shared" ca="1" si="3"/>
        <v xml:space="preserve">    NUM</v>
      </c>
      <c r="E20" s="17" t="str">
        <f t="shared" ca="1" si="0"/>
        <v xml:space="preserve">     DENOM</v>
      </c>
      <c r="F20" s="18" t="str">
        <f t="shared" si="4"/>
        <v xml:space="preserve"> InterpVal</v>
      </c>
      <c r="G20" s="24" t="str">
        <f t="shared" si="5"/>
        <v xml:space="preserve">  EScum</v>
      </c>
      <c r="H20" s="24" t="str">
        <f t="shared" si="10"/>
        <v xml:space="preserve">   ESper</v>
      </c>
      <c r="I20" s="20" t="str">
        <f t="shared" si="11"/>
        <v xml:space="preserve">  SPI(t)per</v>
      </c>
      <c r="J20" s="20" t="str">
        <f t="shared" si="6"/>
        <v xml:space="preserve">  SPI(t)cum</v>
      </c>
      <c r="K20" s="22" t="str">
        <f t="shared" si="7"/>
        <v>AT</v>
      </c>
      <c r="L20" s="20" t="str">
        <f t="shared" si="12"/>
        <v xml:space="preserve">  SV(t)per</v>
      </c>
      <c r="M20" s="53" t="str">
        <f t="shared" si="1"/>
        <v xml:space="preserve"> SV(t)cum</v>
      </c>
      <c r="N20" s="55" t="str">
        <f t="shared" si="8"/>
        <v>IEAC(t)es</v>
      </c>
      <c r="O20" s="65" t="str">
        <f t="shared" si="2"/>
        <v>Comp Date</v>
      </c>
      <c r="P20" s="133"/>
    </row>
    <row r="21" spans="1:16" x14ac:dyDescent="0.2">
      <c r="A21" s="25" t="str">
        <f>'Data Conv'!D22</f>
        <v/>
      </c>
      <c r="B21" s="25" t="str">
        <f>'Data Conv'!E22</f>
        <v/>
      </c>
      <c r="C21" s="16" t="str">
        <f t="shared" si="9"/>
        <v>Pc=&gt;Sc</v>
      </c>
      <c r="D21" s="17" t="str">
        <f t="shared" ca="1" si="3"/>
        <v xml:space="preserve">    NUM</v>
      </c>
      <c r="E21" s="17" t="str">
        <f t="shared" ca="1" si="0"/>
        <v xml:space="preserve">     DENOM</v>
      </c>
      <c r="F21" s="18" t="str">
        <f t="shared" si="4"/>
        <v xml:space="preserve"> InterpVal</v>
      </c>
      <c r="G21" s="24" t="str">
        <f t="shared" si="5"/>
        <v xml:space="preserve">  EScum</v>
      </c>
      <c r="H21" s="24" t="str">
        <f t="shared" si="10"/>
        <v xml:space="preserve">   ESper</v>
      </c>
      <c r="I21" s="20" t="str">
        <f t="shared" si="11"/>
        <v xml:space="preserve">  SPI(t)per</v>
      </c>
      <c r="J21" s="20" t="str">
        <f t="shared" si="6"/>
        <v xml:space="preserve">  SPI(t)cum</v>
      </c>
      <c r="K21" s="22" t="str">
        <f t="shared" si="7"/>
        <v>AT</v>
      </c>
      <c r="L21" s="20" t="str">
        <f t="shared" si="12"/>
        <v xml:space="preserve">  SV(t)per</v>
      </c>
      <c r="M21" s="53" t="str">
        <f t="shared" si="1"/>
        <v xml:space="preserve"> SV(t)cum</v>
      </c>
      <c r="N21" s="55" t="str">
        <f t="shared" si="8"/>
        <v>IEAC(t)es</v>
      </c>
      <c r="O21" s="65" t="str">
        <f t="shared" si="2"/>
        <v>Comp Date</v>
      </c>
      <c r="P21" s="133"/>
    </row>
    <row r="22" spans="1:16" x14ac:dyDescent="0.2">
      <c r="A22" s="25" t="str">
        <f>'Data Conv'!D23</f>
        <v/>
      </c>
      <c r="B22" s="25" t="str">
        <f>'Data Conv'!E23</f>
        <v/>
      </c>
      <c r="C22" s="16" t="str">
        <f t="shared" si="9"/>
        <v>Pc=&gt;Sc</v>
      </c>
      <c r="D22" s="17" t="str">
        <f t="shared" ca="1" si="3"/>
        <v xml:space="preserve">    NUM</v>
      </c>
      <c r="E22" s="17" t="str">
        <f t="shared" ca="1" si="0"/>
        <v xml:space="preserve">     DENOM</v>
      </c>
      <c r="F22" s="18" t="str">
        <f t="shared" si="4"/>
        <v xml:space="preserve"> InterpVal</v>
      </c>
      <c r="G22" s="24" t="str">
        <f t="shared" si="5"/>
        <v xml:space="preserve">  EScum</v>
      </c>
      <c r="H22" s="24" t="str">
        <f t="shared" si="10"/>
        <v xml:space="preserve">   ESper</v>
      </c>
      <c r="I22" s="20" t="str">
        <f t="shared" si="11"/>
        <v xml:space="preserve">  SPI(t)per</v>
      </c>
      <c r="J22" s="20" t="str">
        <f t="shared" si="6"/>
        <v xml:space="preserve">  SPI(t)cum</v>
      </c>
      <c r="K22" s="22" t="str">
        <f t="shared" si="7"/>
        <v>AT</v>
      </c>
      <c r="L22" s="20" t="str">
        <f t="shared" si="12"/>
        <v xml:space="preserve">  SV(t)per</v>
      </c>
      <c r="M22" s="53" t="str">
        <f t="shared" si="1"/>
        <v xml:space="preserve"> SV(t)cum</v>
      </c>
      <c r="N22" s="55" t="str">
        <f t="shared" si="8"/>
        <v>IEAC(t)es</v>
      </c>
      <c r="O22" s="65" t="str">
        <f t="shared" si="2"/>
        <v>Comp Date</v>
      </c>
      <c r="P22" s="133"/>
    </row>
    <row r="23" spans="1:16" x14ac:dyDescent="0.2">
      <c r="A23" s="25" t="str">
        <f>'Data Conv'!D24</f>
        <v/>
      </c>
      <c r="B23" s="25" t="str">
        <f>'Data Conv'!E24</f>
        <v/>
      </c>
      <c r="C23" s="16" t="str">
        <f t="shared" si="9"/>
        <v>Pc=&gt;Sc</v>
      </c>
      <c r="D23" s="17" t="str">
        <f t="shared" ca="1" si="3"/>
        <v xml:space="preserve">    NUM</v>
      </c>
      <c r="E23" s="17" t="str">
        <f t="shared" ca="1" si="0"/>
        <v xml:space="preserve">     DENOM</v>
      </c>
      <c r="F23" s="18" t="str">
        <f t="shared" si="4"/>
        <v xml:space="preserve"> InterpVal</v>
      </c>
      <c r="G23" s="24" t="str">
        <f t="shared" si="5"/>
        <v xml:space="preserve">  EScum</v>
      </c>
      <c r="H23" s="24" t="str">
        <f t="shared" si="10"/>
        <v xml:space="preserve">   ESper</v>
      </c>
      <c r="I23" s="20" t="str">
        <f t="shared" si="11"/>
        <v xml:space="preserve">  SPI(t)per</v>
      </c>
      <c r="J23" s="20" t="str">
        <f t="shared" si="6"/>
        <v xml:space="preserve">  SPI(t)cum</v>
      </c>
      <c r="K23" s="22" t="str">
        <f t="shared" si="7"/>
        <v>AT</v>
      </c>
      <c r="L23" s="20" t="str">
        <f t="shared" si="12"/>
        <v xml:space="preserve">  SV(t)per</v>
      </c>
      <c r="M23" s="53" t="str">
        <f t="shared" si="1"/>
        <v xml:space="preserve"> SV(t)cum</v>
      </c>
      <c r="N23" s="55" t="str">
        <f t="shared" si="8"/>
        <v>IEAC(t)es</v>
      </c>
      <c r="O23" s="65" t="str">
        <f t="shared" si="2"/>
        <v>Comp Date</v>
      </c>
      <c r="P23" s="133"/>
    </row>
    <row r="24" spans="1:16" x14ac:dyDescent="0.2">
      <c r="A24" s="25" t="str">
        <f>'Data Conv'!D25</f>
        <v/>
      </c>
      <c r="B24" s="25" t="str">
        <f>'Data Conv'!E25</f>
        <v/>
      </c>
      <c r="C24" s="16" t="str">
        <f t="shared" si="9"/>
        <v>Pc=&gt;Sc</v>
      </c>
      <c r="D24" s="17" t="str">
        <f t="shared" ca="1" si="3"/>
        <v xml:space="preserve">    NUM</v>
      </c>
      <c r="E24" s="17" t="str">
        <f t="shared" ca="1" si="0"/>
        <v xml:space="preserve">     DENOM</v>
      </c>
      <c r="F24" s="18" t="str">
        <f t="shared" si="4"/>
        <v xml:space="preserve"> InterpVal</v>
      </c>
      <c r="G24" s="24" t="str">
        <f t="shared" si="5"/>
        <v xml:space="preserve">  EScum</v>
      </c>
      <c r="H24" s="24" t="str">
        <f t="shared" si="10"/>
        <v xml:space="preserve">   ESper</v>
      </c>
      <c r="I24" s="20" t="str">
        <f t="shared" si="11"/>
        <v xml:space="preserve">  SPI(t)per</v>
      </c>
      <c r="J24" s="20" t="str">
        <f t="shared" si="6"/>
        <v xml:space="preserve">  SPI(t)cum</v>
      </c>
      <c r="K24" s="22" t="str">
        <f t="shared" si="7"/>
        <v>AT</v>
      </c>
      <c r="L24" s="20" t="str">
        <f t="shared" si="12"/>
        <v xml:space="preserve">  SV(t)per</v>
      </c>
      <c r="M24" s="53" t="str">
        <f t="shared" si="1"/>
        <v xml:space="preserve"> SV(t)cum</v>
      </c>
      <c r="N24" s="55" t="str">
        <f t="shared" si="8"/>
        <v>IEAC(t)es</v>
      </c>
      <c r="O24" s="65" t="str">
        <f t="shared" si="2"/>
        <v>Comp Date</v>
      </c>
      <c r="P24" s="133"/>
    </row>
    <row r="25" spans="1:16" x14ac:dyDescent="0.2">
      <c r="A25" s="25" t="str">
        <f>'Data Conv'!D26</f>
        <v/>
      </c>
      <c r="B25" s="25" t="str">
        <f>'Data Conv'!E26</f>
        <v/>
      </c>
      <c r="C25" s="16" t="str">
        <f t="shared" si="9"/>
        <v>Pc=&gt;Sc</v>
      </c>
      <c r="D25" s="17" t="str">
        <f t="shared" ca="1" si="3"/>
        <v xml:space="preserve">    NUM</v>
      </c>
      <c r="E25" s="17" t="str">
        <f t="shared" ca="1" si="0"/>
        <v xml:space="preserve">     DENOM</v>
      </c>
      <c r="F25" s="18" t="str">
        <f t="shared" si="4"/>
        <v xml:space="preserve"> InterpVal</v>
      </c>
      <c r="G25" s="24" t="str">
        <f t="shared" si="5"/>
        <v xml:space="preserve">  EScum</v>
      </c>
      <c r="H25" s="24" t="str">
        <f t="shared" si="10"/>
        <v xml:space="preserve">   ESper</v>
      </c>
      <c r="I25" s="20" t="str">
        <f t="shared" si="11"/>
        <v xml:space="preserve">  SPI(t)per</v>
      </c>
      <c r="J25" s="20" t="str">
        <f t="shared" si="6"/>
        <v xml:space="preserve">  SPI(t)cum</v>
      </c>
      <c r="K25" s="22" t="str">
        <f t="shared" si="7"/>
        <v>AT</v>
      </c>
      <c r="L25" s="20" t="str">
        <f t="shared" si="12"/>
        <v xml:space="preserve">  SV(t)per</v>
      </c>
      <c r="M25" s="53" t="str">
        <f t="shared" si="1"/>
        <v xml:space="preserve"> SV(t)cum</v>
      </c>
      <c r="N25" s="55" t="str">
        <f t="shared" si="8"/>
        <v>IEAC(t)es</v>
      </c>
      <c r="O25" s="65" t="str">
        <f t="shared" si="2"/>
        <v>Comp Date</v>
      </c>
      <c r="P25" s="133"/>
    </row>
    <row r="26" spans="1:16" x14ac:dyDescent="0.2">
      <c r="A26" s="25" t="str">
        <f>'Data Conv'!D27</f>
        <v/>
      </c>
      <c r="B26" s="25" t="str">
        <f>'Data Conv'!E27</f>
        <v/>
      </c>
      <c r="C26" s="16" t="str">
        <f t="shared" si="9"/>
        <v>Pc=&gt;Sc</v>
      </c>
      <c r="D26" s="17" t="str">
        <f t="shared" ca="1" si="3"/>
        <v xml:space="preserve">    NUM</v>
      </c>
      <c r="E26" s="17" t="str">
        <f t="shared" ca="1" si="0"/>
        <v xml:space="preserve">     DENOM</v>
      </c>
      <c r="F26" s="18" t="str">
        <f t="shared" si="4"/>
        <v xml:space="preserve"> InterpVal</v>
      </c>
      <c r="G26" s="24" t="str">
        <f t="shared" si="5"/>
        <v xml:space="preserve">  EScum</v>
      </c>
      <c r="H26" s="24" t="str">
        <f t="shared" si="10"/>
        <v xml:space="preserve">   ESper</v>
      </c>
      <c r="I26" s="20" t="str">
        <f t="shared" si="11"/>
        <v xml:space="preserve">  SPI(t)per</v>
      </c>
      <c r="J26" s="20" t="str">
        <f t="shared" si="6"/>
        <v xml:space="preserve">  SPI(t)cum</v>
      </c>
      <c r="K26" s="22" t="str">
        <f t="shared" si="7"/>
        <v>AT</v>
      </c>
      <c r="L26" s="20" t="str">
        <f t="shared" si="12"/>
        <v xml:space="preserve">  SV(t)per</v>
      </c>
      <c r="M26" s="53" t="str">
        <f t="shared" si="1"/>
        <v xml:space="preserve"> SV(t)cum</v>
      </c>
      <c r="N26" s="55" t="str">
        <f t="shared" si="8"/>
        <v>IEAC(t)es</v>
      </c>
      <c r="O26" s="65" t="str">
        <f t="shared" si="2"/>
        <v>Comp Date</v>
      </c>
      <c r="P26" s="133"/>
    </row>
    <row r="27" spans="1:16" x14ac:dyDescent="0.2">
      <c r="A27" s="25" t="str">
        <f>'Data Conv'!D28</f>
        <v/>
      </c>
      <c r="B27" s="25" t="str">
        <f>'Data Conv'!E28</f>
        <v/>
      </c>
      <c r="C27" s="16" t="str">
        <f t="shared" si="9"/>
        <v>Pc=&gt;Sc</v>
      </c>
      <c r="D27" s="17" t="str">
        <f t="shared" ca="1" si="3"/>
        <v xml:space="preserve">    NUM</v>
      </c>
      <c r="E27" s="17" t="str">
        <f t="shared" ca="1" si="0"/>
        <v xml:space="preserve">     DENOM</v>
      </c>
      <c r="F27" s="18" t="str">
        <f t="shared" si="4"/>
        <v xml:space="preserve"> InterpVal</v>
      </c>
      <c r="G27" s="24" t="str">
        <f t="shared" si="5"/>
        <v xml:space="preserve">  EScum</v>
      </c>
      <c r="H27" s="24" t="str">
        <f t="shared" si="10"/>
        <v xml:space="preserve">   ESper</v>
      </c>
      <c r="I27" s="20" t="str">
        <f t="shared" si="11"/>
        <v xml:space="preserve">  SPI(t)per</v>
      </c>
      <c r="J27" s="20" t="str">
        <f t="shared" si="6"/>
        <v xml:space="preserve">  SPI(t)cum</v>
      </c>
      <c r="K27" s="22" t="str">
        <f t="shared" si="7"/>
        <v>AT</v>
      </c>
      <c r="L27" s="20" t="str">
        <f t="shared" si="12"/>
        <v xml:space="preserve">  SV(t)per</v>
      </c>
      <c r="M27" s="53" t="str">
        <f t="shared" si="1"/>
        <v xml:space="preserve"> SV(t)cum</v>
      </c>
      <c r="N27" s="55" t="str">
        <f t="shared" si="8"/>
        <v>IEAC(t)es</v>
      </c>
      <c r="O27" s="65" t="str">
        <f t="shared" si="2"/>
        <v>Comp Date</v>
      </c>
      <c r="P27" s="133"/>
    </row>
    <row r="28" spans="1:16" x14ac:dyDescent="0.2">
      <c r="A28" s="25" t="str">
        <f>'Data Conv'!D29</f>
        <v/>
      </c>
      <c r="B28" s="25" t="str">
        <f>'Data Conv'!E29</f>
        <v/>
      </c>
      <c r="C28" s="16" t="str">
        <f t="shared" si="9"/>
        <v>Pc=&gt;Sc</v>
      </c>
      <c r="D28" s="17" t="str">
        <f t="shared" ca="1" si="3"/>
        <v xml:space="preserve">    NUM</v>
      </c>
      <c r="E28" s="17" t="str">
        <f t="shared" ca="1" si="0"/>
        <v xml:space="preserve">     DENOM</v>
      </c>
      <c r="F28" s="18" t="str">
        <f t="shared" si="4"/>
        <v xml:space="preserve"> InterpVal</v>
      </c>
      <c r="G28" s="24" t="str">
        <f t="shared" si="5"/>
        <v xml:space="preserve">  EScum</v>
      </c>
      <c r="H28" s="24" t="str">
        <f t="shared" si="10"/>
        <v xml:space="preserve">   ESper</v>
      </c>
      <c r="I28" s="20" t="str">
        <f t="shared" si="11"/>
        <v xml:space="preserve">  SPI(t)per</v>
      </c>
      <c r="J28" s="20" t="str">
        <f t="shared" si="6"/>
        <v xml:space="preserve">  SPI(t)cum</v>
      </c>
      <c r="K28" s="22" t="str">
        <f t="shared" si="7"/>
        <v>AT</v>
      </c>
      <c r="L28" s="20" t="str">
        <f t="shared" si="12"/>
        <v xml:space="preserve">  SV(t)per</v>
      </c>
      <c r="M28" s="53" t="str">
        <f t="shared" si="1"/>
        <v xml:space="preserve"> SV(t)cum</v>
      </c>
      <c r="N28" s="55" t="str">
        <f t="shared" si="8"/>
        <v>IEAC(t)es</v>
      </c>
      <c r="O28" s="65" t="str">
        <f t="shared" si="2"/>
        <v>Comp Date</v>
      </c>
      <c r="P28" s="133"/>
    </row>
    <row r="29" spans="1:16" x14ac:dyDescent="0.2">
      <c r="A29" s="25" t="str">
        <f>'Data Conv'!D30</f>
        <v/>
      </c>
      <c r="B29" s="25" t="str">
        <f>'Data Conv'!E30</f>
        <v/>
      </c>
      <c r="C29" s="16" t="str">
        <f t="shared" si="9"/>
        <v>Pc=&gt;Sc</v>
      </c>
      <c r="D29" s="17" t="str">
        <f t="shared" ca="1" si="3"/>
        <v xml:space="preserve">    NUM</v>
      </c>
      <c r="E29" s="17" t="str">
        <f t="shared" ca="1" si="0"/>
        <v xml:space="preserve">     DENOM</v>
      </c>
      <c r="F29" s="18" t="str">
        <f t="shared" si="4"/>
        <v xml:space="preserve"> InterpVal</v>
      </c>
      <c r="G29" s="24" t="str">
        <f t="shared" si="5"/>
        <v xml:space="preserve">  EScum</v>
      </c>
      <c r="H29" s="24" t="str">
        <f t="shared" si="10"/>
        <v xml:space="preserve">   ESper</v>
      </c>
      <c r="I29" s="20" t="str">
        <f t="shared" si="11"/>
        <v xml:space="preserve">  SPI(t)per</v>
      </c>
      <c r="J29" s="20" t="str">
        <f t="shared" si="6"/>
        <v xml:space="preserve">  SPI(t)cum</v>
      </c>
      <c r="K29" s="22" t="str">
        <f t="shared" si="7"/>
        <v>AT</v>
      </c>
      <c r="L29" s="20" t="str">
        <f t="shared" si="12"/>
        <v xml:space="preserve">  SV(t)per</v>
      </c>
      <c r="M29" s="53" t="str">
        <f t="shared" si="1"/>
        <v xml:space="preserve"> SV(t)cum</v>
      </c>
      <c r="N29" s="55" t="str">
        <f t="shared" si="8"/>
        <v>IEAC(t)es</v>
      </c>
      <c r="O29" s="65" t="str">
        <f t="shared" si="2"/>
        <v>Comp Date</v>
      </c>
      <c r="P29" s="133"/>
    </row>
    <row r="30" spans="1:16" x14ac:dyDescent="0.2">
      <c r="A30" s="25" t="str">
        <f>'Data Conv'!D31</f>
        <v/>
      </c>
      <c r="B30" s="25" t="str">
        <f>'Data Conv'!E31</f>
        <v/>
      </c>
      <c r="C30" s="16" t="str">
        <f t="shared" si="9"/>
        <v>Pc=&gt;Sc</v>
      </c>
      <c r="D30" s="17" t="str">
        <f t="shared" ca="1" si="3"/>
        <v xml:space="preserve">    NUM</v>
      </c>
      <c r="E30" s="17" t="str">
        <f t="shared" ca="1" si="0"/>
        <v xml:space="preserve">     DENOM</v>
      </c>
      <c r="F30" s="18" t="str">
        <f t="shared" si="4"/>
        <v xml:space="preserve"> InterpVal</v>
      </c>
      <c r="G30" s="24" t="str">
        <f t="shared" si="5"/>
        <v xml:space="preserve">  EScum</v>
      </c>
      <c r="H30" s="24" t="str">
        <f t="shared" si="10"/>
        <v xml:space="preserve">   ESper</v>
      </c>
      <c r="I30" s="20" t="str">
        <f t="shared" si="11"/>
        <v xml:space="preserve">  SPI(t)per</v>
      </c>
      <c r="J30" s="20" t="str">
        <f t="shared" si="6"/>
        <v xml:space="preserve">  SPI(t)cum</v>
      </c>
      <c r="K30" s="22" t="str">
        <f t="shared" si="7"/>
        <v>AT</v>
      </c>
      <c r="L30" s="20" t="str">
        <f t="shared" si="12"/>
        <v xml:space="preserve">  SV(t)per</v>
      </c>
      <c r="M30" s="53" t="str">
        <f t="shared" si="1"/>
        <v xml:space="preserve"> SV(t)cum</v>
      </c>
      <c r="N30" s="55" t="str">
        <f t="shared" si="8"/>
        <v>IEAC(t)es</v>
      </c>
      <c r="O30" s="65" t="str">
        <f t="shared" si="2"/>
        <v>Comp Date</v>
      </c>
      <c r="P30" s="133"/>
    </row>
    <row r="31" spans="1:16" x14ac:dyDescent="0.2">
      <c r="A31" s="25" t="str">
        <f>'Data Conv'!D32</f>
        <v/>
      </c>
      <c r="B31" s="25" t="str">
        <f>'Data Conv'!E32</f>
        <v/>
      </c>
      <c r="C31" s="16" t="str">
        <f t="shared" si="9"/>
        <v>Pc=&gt;Sc</v>
      </c>
      <c r="D31" s="17" t="str">
        <f t="shared" ca="1" si="3"/>
        <v xml:space="preserve">    NUM</v>
      </c>
      <c r="E31" s="17" t="str">
        <f t="shared" ca="1" si="0"/>
        <v xml:space="preserve">     DENOM</v>
      </c>
      <c r="F31" s="18" t="str">
        <f t="shared" si="4"/>
        <v xml:space="preserve"> InterpVal</v>
      </c>
      <c r="G31" s="24" t="str">
        <f t="shared" si="5"/>
        <v xml:space="preserve">  EScum</v>
      </c>
      <c r="H31" s="24" t="str">
        <f t="shared" si="10"/>
        <v xml:space="preserve">   ESper</v>
      </c>
      <c r="I31" s="20" t="str">
        <f t="shared" si="11"/>
        <v xml:space="preserve">  SPI(t)per</v>
      </c>
      <c r="J31" s="20" t="str">
        <f t="shared" si="6"/>
        <v xml:space="preserve">  SPI(t)cum</v>
      </c>
      <c r="K31" s="22" t="str">
        <f t="shared" si="7"/>
        <v>AT</v>
      </c>
      <c r="L31" s="20" t="str">
        <f t="shared" si="12"/>
        <v xml:space="preserve">  SV(t)per</v>
      </c>
      <c r="M31" s="53" t="str">
        <f t="shared" si="1"/>
        <v xml:space="preserve"> SV(t)cum</v>
      </c>
      <c r="N31" s="55" t="str">
        <f t="shared" si="8"/>
        <v>IEAC(t)es</v>
      </c>
      <c r="O31" s="65" t="str">
        <f t="shared" si="2"/>
        <v>Comp Date</v>
      </c>
      <c r="P31" s="133"/>
    </row>
    <row r="32" spans="1:16" x14ac:dyDescent="0.2">
      <c r="A32" s="25" t="str">
        <f>'Data Conv'!D33</f>
        <v/>
      </c>
      <c r="B32" s="25" t="str">
        <f>'Data Conv'!E33</f>
        <v/>
      </c>
      <c r="C32" s="16" t="str">
        <f t="shared" si="9"/>
        <v>Pc=&gt;Sc</v>
      </c>
      <c r="D32" s="17" t="str">
        <f t="shared" ca="1" si="3"/>
        <v xml:space="preserve">    NUM</v>
      </c>
      <c r="E32" s="17" t="str">
        <f ca="1">IF(ISNUMBER(A32),IF(ISNUMBER(OFFSET($B$3,C32,0)), OFFSET($B$3,C32,0) - OFFSET($B$3,C32-1,0), -OFFSET($B$3,C32-1,0)),"     DENOM")</f>
        <v xml:space="preserve">     DENOM</v>
      </c>
      <c r="F32" s="18" t="str">
        <f t="shared" si="4"/>
        <v xml:space="preserve"> InterpVal</v>
      </c>
      <c r="G32" s="24" t="str">
        <f t="shared" si="5"/>
        <v xml:space="preserve">  EScum</v>
      </c>
      <c r="H32" s="24" t="str">
        <f t="shared" si="10"/>
        <v xml:space="preserve">   ESper</v>
      </c>
      <c r="I32" s="20" t="str">
        <f t="shared" si="11"/>
        <v xml:space="preserve">  SPI(t)per</v>
      </c>
      <c r="J32" s="20" t="str">
        <f t="shared" si="6"/>
        <v xml:space="preserve">  SPI(t)cum</v>
      </c>
      <c r="K32" s="22" t="str">
        <f t="shared" si="7"/>
        <v>AT</v>
      </c>
      <c r="L32" s="20" t="str">
        <f t="shared" si="12"/>
        <v xml:space="preserve">  SV(t)per</v>
      </c>
      <c r="M32" s="53" t="str">
        <f t="shared" si="1"/>
        <v xml:space="preserve"> SV(t)cum</v>
      </c>
      <c r="N32" s="55" t="str">
        <f t="shared" si="8"/>
        <v>IEAC(t)es</v>
      </c>
      <c r="O32" s="65" t="str">
        <f t="shared" si="2"/>
        <v>Comp Date</v>
      </c>
      <c r="P32" s="133"/>
    </row>
    <row r="33" spans="1:16" x14ac:dyDescent="0.2">
      <c r="A33" s="25" t="str">
        <f>'Data Conv'!D34</f>
        <v/>
      </c>
      <c r="B33" s="25" t="str">
        <f>'Data Conv'!E34</f>
        <v/>
      </c>
      <c r="C33" s="16" t="str">
        <f t="shared" si="9"/>
        <v>Pc=&gt;Sc</v>
      </c>
      <c r="D33" s="17" t="str">
        <f t="shared" ca="1" si="3"/>
        <v xml:space="preserve">    NUM</v>
      </c>
      <c r="E33" s="17" t="str">
        <f t="shared" ref="E33:E52" ca="1" si="13">IF(ISNUMBER(A33),IF(ISNUMBER(OFFSET($B$3,C33,0)), OFFSET($B$3,C33,0) - OFFSET($B$3,C33-1,0), -OFFSET($B$3,C33-1,0)),"     DENOM")</f>
        <v xml:space="preserve">     DENOM</v>
      </c>
      <c r="F33" s="18" t="str">
        <f t="shared" si="4"/>
        <v xml:space="preserve"> InterpVal</v>
      </c>
      <c r="G33" s="24" t="str">
        <f t="shared" si="5"/>
        <v xml:space="preserve">  EScum</v>
      </c>
      <c r="H33" s="24" t="str">
        <f t="shared" si="10"/>
        <v xml:space="preserve">   ESper</v>
      </c>
      <c r="I33" s="20" t="str">
        <f t="shared" si="11"/>
        <v xml:space="preserve">  SPI(t)per</v>
      </c>
      <c r="J33" s="20" t="str">
        <f t="shared" si="6"/>
        <v xml:space="preserve">  SPI(t)cum</v>
      </c>
      <c r="K33" s="22" t="str">
        <f t="shared" si="7"/>
        <v>AT</v>
      </c>
      <c r="L33" s="20" t="str">
        <f t="shared" si="12"/>
        <v xml:space="preserve">  SV(t)per</v>
      </c>
      <c r="M33" s="53" t="str">
        <f t="shared" si="1"/>
        <v xml:space="preserve"> SV(t)cum</v>
      </c>
      <c r="N33" s="55" t="str">
        <f t="shared" si="8"/>
        <v>IEAC(t)es</v>
      </c>
      <c r="O33" s="65" t="str">
        <f t="shared" si="2"/>
        <v>Comp Date</v>
      </c>
      <c r="P33" s="133"/>
    </row>
    <row r="34" spans="1:16" x14ac:dyDescent="0.2">
      <c r="A34" s="25" t="str">
        <f>'Data Conv'!D35</f>
        <v/>
      </c>
      <c r="B34" s="25" t="str">
        <f>'Data Conv'!E35</f>
        <v/>
      </c>
      <c r="C34" s="16" t="str">
        <f t="shared" si="9"/>
        <v>Pc=&gt;Sc</v>
      </c>
      <c r="D34" s="17" t="str">
        <f t="shared" ca="1" si="3"/>
        <v xml:space="preserve">    NUM</v>
      </c>
      <c r="E34" s="17" t="str">
        <f t="shared" ca="1" si="13"/>
        <v xml:space="preserve">     DENOM</v>
      </c>
      <c r="F34" s="18" t="str">
        <f t="shared" si="4"/>
        <v xml:space="preserve"> InterpVal</v>
      </c>
      <c r="G34" s="24" t="str">
        <f t="shared" si="5"/>
        <v xml:space="preserve">  EScum</v>
      </c>
      <c r="H34" s="24" t="str">
        <f t="shared" si="10"/>
        <v xml:space="preserve">   ESper</v>
      </c>
      <c r="I34" s="20" t="str">
        <f t="shared" si="11"/>
        <v xml:space="preserve">  SPI(t)per</v>
      </c>
      <c r="J34" s="20" t="str">
        <f t="shared" si="6"/>
        <v xml:space="preserve">  SPI(t)cum</v>
      </c>
      <c r="K34" s="22" t="str">
        <f t="shared" si="7"/>
        <v>AT</v>
      </c>
      <c r="L34" s="20" t="str">
        <f t="shared" si="12"/>
        <v xml:space="preserve">  SV(t)per</v>
      </c>
      <c r="M34" s="53" t="str">
        <f t="shared" si="1"/>
        <v xml:space="preserve"> SV(t)cum</v>
      </c>
      <c r="N34" s="55" t="str">
        <f t="shared" si="8"/>
        <v>IEAC(t)es</v>
      </c>
      <c r="O34" s="65" t="str">
        <f t="shared" si="2"/>
        <v>Comp Date</v>
      </c>
      <c r="P34" s="133"/>
    </row>
    <row r="35" spans="1:16" x14ac:dyDescent="0.2">
      <c r="A35" s="25" t="str">
        <f>'Data Conv'!D36</f>
        <v/>
      </c>
      <c r="B35" s="25" t="str">
        <f>'Data Conv'!E36</f>
        <v/>
      </c>
      <c r="C35" s="16" t="str">
        <f t="shared" si="9"/>
        <v>Pc=&gt;Sc</v>
      </c>
      <c r="D35" s="17" t="str">
        <f t="shared" ca="1" si="3"/>
        <v xml:space="preserve">    NUM</v>
      </c>
      <c r="E35" s="17" t="str">
        <f t="shared" ca="1" si="13"/>
        <v xml:space="preserve">     DENOM</v>
      </c>
      <c r="F35" s="18" t="str">
        <f t="shared" si="4"/>
        <v xml:space="preserve"> InterpVal</v>
      </c>
      <c r="G35" s="24" t="str">
        <f t="shared" si="5"/>
        <v xml:space="preserve">  EScum</v>
      </c>
      <c r="H35" s="24" t="str">
        <f t="shared" si="10"/>
        <v xml:space="preserve">   ESper</v>
      </c>
      <c r="I35" s="20" t="str">
        <f t="shared" si="11"/>
        <v xml:space="preserve">  SPI(t)per</v>
      </c>
      <c r="J35" s="20" t="str">
        <f t="shared" si="6"/>
        <v xml:space="preserve">  SPI(t)cum</v>
      </c>
      <c r="K35" s="22" t="str">
        <f t="shared" si="7"/>
        <v>AT</v>
      </c>
      <c r="L35" s="20" t="str">
        <f t="shared" si="12"/>
        <v xml:space="preserve">  SV(t)per</v>
      </c>
      <c r="M35" s="53" t="str">
        <f t="shared" ref="M35:M52" si="14">IF(ISNUMBER(A35),G35 - K35," SV(t)cum")</f>
        <v xml:space="preserve"> SV(t)cum</v>
      </c>
      <c r="N35" s="55" t="str">
        <f t="shared" si="8"/>
        <v>IEAC(t)es</v>
      </c>
      <c r="O35" s="65" t="str">
        <f t="shared" ref="O35:O52" si="15">IF(AND(ISNUMBER(N35),ISNUMBER($O$2)),$O$2 + N35*$Q$1,"Comp Date")</f>
        <v>Comp Date</v>
      </c>
      <c r="P35" s="133"/>
    </row>
    <row r="36" spans="1:16" x14ac:dyDescent="0.2">
      <c r="A36" s="25" t="str">
        <f>'Data Conv'!D37</f>
        <v/>
      </c>
      <c r="B36" s="25" t="str">
        <f>'Data Conv'!E37</f>
        <v/>
      </c>
      <c r="C36" s="16" t="str">
        <f t="shared" si="9"/>
        <v>Pc=&gt;Sc</v>
      </c>
      <c r="D36" s="17" t="str">
        <f t="shared" ca="1" si="3"/>
        <v xml:space="preserve">    NUM</v>
      </c>
      <c r="E36" s="17" t="str">
        <f t="shared" ca="1" si="13"/>
        <v xml:space="preserve">     DENOM</v>
      </c>
      <c r="F36" s="18" t="str">
        <f t="shared" si="4"/>
        <v xml:space="preserve"> InterpVal</v>
      </c>
      <c r="G36" s="24" t="str">
        <f t="shared" si="5"/>
        <v xml:space="preserve">  EScum</v>
      </c>
      <c r="H36" s="24" t="str">
        <f t="shared" si="10"/>
        <v xml:space="preserve">   ESper</v>
      </c>
      <c r="I36" s="20" t="str">
        <f t="shared" si="11"/>
        <v xml:space="preserve">  SPI(t)per</v>
      </c>
      <c r="J36" s="20" t="str">
        <f t="shared" si="6"/>
        <v xml:space="preserve">  SPI(t)cum</v>
      </c>
      <c r="K36" s="22" t="str">
        <f t="shared" si="7"/>
        <v>AT</v>
      </c>
      <c r="L36" s="20" t="str">
        <f t="shared" si="12"/>
        <v xml:space="preserve">  SV(t)per</v>
      </c>
      <c r="M36" s="53" t="str">
        <f t="shared" si="14"/>
        <v xml:space="preserve"> SV(t)cum</v>
      </c>
      <c r="N36" s="55" t="str">
        <f t="shared" si="8"/>
        <v>IEAC(t)es</v>
      </c>
      <c r="O36" s="65" t="str">
        <f t="shared" si="15"/>
        <v>Comp Date</v>
      </c>
      <c r="P36" s="133"/>
    </row>
    <row r="37" spans="1:16" x14ac:dyDescent="0.2">
      <c r="A37" s="25" t="str">
        <f>'Data Conv'!D38</f>
        <v/>
      </c>
      <c r="B37" s="25" t="str">
        <f>'Data Conv'!E38</f>
        <v/>
      </c>
      <c r="C37" s="16" t="str">
        <f t="shared" si="9"/>
        <v>Pc=&gt;Sc</v>
      </c>
      <c r="D37" s="17" t="str">
        <f t="shared" ca="1" si="3"/>
        <v xml:space="preserve">    NUM</v>
      </c>
      <c r="E37" s="17" t="str">
        <f t="shared" ca="1" si="13"/>
        <v xml:space="preserve">     DENOM</v>
      </c>
      <c r="F37" s="18" t="str">
        <f t="shared" si="4"/>
        <v xml:space="preserve"> InterpVal</v>
      </c>
      <c r="G37" s="24" t="str">
        <f t="shared" si="5"/>
        <v xml:space="preserve">  EScum</v>
      </c>
      <c r="H37" s="24" t="str">
        <f t="shared" si="10"/>
        <v xml:space="preserve">   ESper</v>
      </c>
      <c r="I37" s="20" t="str">
        <f t="shared" si="11"/>
        <v xml:space="preserve">  SPI(t)per</v>
      </c>
      <c r="J37" s="20" t="str">
        <f t="shared" si="6"/>
        <v xml:space="preserve">  SPI(t)cum</v>
      </c>
      <c r="K37" s="22" t="str">
        <f t="shared" si="7"/>
        <v>AT</v>
      </c>
      <c r="L37" s="20" t="str">
        <f t="shared" si="12"/>
        <v xml:space="preserve">  SV(t)per</v>
      </c>
      <c r="M37" s="53" t="str">
        <f t="shared" si="14"/>
        <v xml:space="preserve"> SV(t)cum</v>
      </c>
      <c r="N37" s="55" t="str">
        <f t="shared" si="8"/>
        <v>IEAC(t)es</v>
      </c>
      <c r="O37" s="65" t="str">
        <f t="shared" si="15"/>
        <v>Comp Date</v>
      </c>
      <c r="P37" s="133"/>
    </row>
    <row r="38" spans="1:16" x14ac:dyDescent="0.2">
      <c r="A38" s="25" t="str">
        <f>'Data Conv'!D39</f>
        <v/>
      </c>
      <c r="B38" s="25" t="str">
        <f>'Data Conv'!E39</f>
        <v/>
      </c>
      <c r="C38" s="16" t="str">
        <f t="shared" si="9"/>
        <v>Pc=&gt;Sc</v>
      </c>
      <c r="D38" s="17" t="str">
        <f t="shared" ca="1" si="3"/>
        <v xml:space="preserve">    NUM</v>
      </c>
      <c r="E38" s="17" t="str">
        <f t="shared" ca="1" si="13"/>
        <v xml:space="preserve">     DENOM</v>
      </c>
      <c r="F38" s="18" t="str">
        <f t="shared" si="4"/>
        <v xml:space="preserve"> InterpVal</v>
      </c>
      <c r="G38" s="24" t="str">
        <f t="shared" si="5"/>
        <v xml:space="preserve">  EScum</v>
      </c>
      <c r="H38" s="24" t="str">
        <f t="shared" si="10"/>
        <v xml:space="preserve">   ESper</v>
      </c>
      <c r="I38" s="20" t="str">
        <f t="shared" si="11"/>
        <v xml:space="preserve">  SPI(t)per</v>
      </c>
      <c r="J38" s="20" t="str">
        <f t="shared" si="6"/>
        <v xml:space="preserve">  SPI(t)cum</v>
      </c>
      <c r="K38" s="22" t="str">
        <f t="shared" si="7"/>
        <v>AT</v>
      </c>
      <c r="L38" s="20" t="str">
        <f t="shared" si="12"/>
        <v xml:space="preserve">  SV(t)per</v>
      </c>
      <c r="M38" s="53" t="str">
        <f t="shared" si="14"/>
        <v xml:space="preserve"> SV(t)cum</v>
      </c>
      <c r="N38" s="55" t="str">
        <f t="shared" si="8"/>
        <v>IEAC(t)es</v>
      </c>
      <c r="O38" s="65" t="str">
        <f t="shared" si="15"/>
        <v>Comp Date</v>
      </c>
      <c r="P38" s="133"/>
    </row>
    <row r="39" spans="1:16" x14ac:dyDescent="0.2">
      <c r="A39" s="25" t="str">
        <f>'Data Conv'!D40</f>
        <v/>
      </c>
      <c r="B39" s="25" t="str">
        <f>'Data Conv'!E40</f>
        <v/>
      </c>
      <c r="C39" s="16" t="str">
        <f t="shared" si="9"/>
        <v>Pc=&gt;Sc</v>
      </c>
      <c r="D39" s="17" t="str">
        <f t="shared" ca="1" si="3"/>
        <v xml:space="preserve">    NUM</v>
      </c>
      <c r="E39" s="17" t="str">
        <f t="shared" ca="1" si="13"/>
        <v xml:space="preserve">     DENOM</v>
      </c>
      <c r="F39" s="18" t="str">
        <f t="shared" si="4"/>
        <v xml:space="preserve"> InterpVal</v>
      </c>
      <c r="G39" s="24" t="str">
        <f t="shared" si="5"/>
        <v xml:space="preserve">  EScum</v>
      </c>
      <c r="H39" s="24" t="str">
        <f t="shared" si="10"/>
        <v xml:space="preserve">   ESper</v>
      </c>
      <c r="I39" s="20" t="str">
        <f t="shared" si="11"/>
        <v xml:space="preserve">  SPI(t)per</v>
      </c>
      <c r="J39" s="20" t="str">
        <f t="shared" si="6"/>
        <v xml:space="preserve">  SPI(t)cum</v>
      </c>
      <c r="K39" s="22" t="str">
        <f t="shared" si="7"/>
        <v>AT</v>
      </c>
      <c r="L39" s="20" t="str">
        <f t="shared" si="12"/>
        <v xml:space="preserve">  SV(t)per</v>
      </c>
      <c r="M39" s="53" t="str">
        <f t="shared" si="14"/>
        <v xml:space="preserve"> SV(t)cum</v>
      </c>
      <c r="N39" s="55" t="str">
        <f t="shared" si="8"/>
        <v>IEAC(t)es</v>
      </c>
      <c r="O39" s="65" t="str">
        <f t="shared" si="15"/>
        <v>Comp Date</v>
      </c>
      <c r="P39" s="133"/>
    </row>
    <row r="40" spans="1:16" x14ac:dyDescent="0.2">
      <c r="A40" s="25" t="str">
        <f>'Data Conv'!D41</f>
        <v/>
      </c>
      <c r="B40" s="25" t="str">
        <f>'Data Conv'!E41</f>
        <v/>
      </c>
      <c r="C40" s="16" t="str">
        <f t="shared" si="9"/>
        <v>Pc=&gt;Sc</v>
      </c>
      <c r="D40" s="17" t="str">
        <f t="shared" ca="1" si="3"/>
        <v xml:space="preserve">    NUM</v>
      </c>
      <c r="E40" s="17" t="str">
        <f t="shared" ca="1" si="13"/>
        <v xml:space="preserve">     DENOM</v>
      </c>
      <c r="F40" s="18" t="str">
        <f t="shared" si="4"/>
        <v xml:space="preserve"> InterpVal</v>
      </c>
      <c r="G40" s="24" t="str">
        <f t="shared" si="5"/>
        <v xml:space="preserve">  EScum</v>
      </c>
      <c r="H40" s="24" t="str">
        <f t="shared" si="10"/>
        <v xml:space="preserve">   ESper</v>
      </c>
      <c r="I40" s="20" t="str">
        <f t="shared" si="11"/>
        <v xml:space="preserve">  SPI(t)per</v>
      </c>
      <c r="J40" s="20" t="str">
        <f t="shared" si="6"/>
        <v xml:space="preserve">  SPI(t)cum</v>
      </c>
      <c r="K40" s="22" t="str">
        <f t="shared" si="7"/>
        <v>AT</v>
      </c>
      <c r="L40" s="20" t="str">
        <f t="shared" si="12"/>
        <v xml:space="preserve">  SV(t)per</v>
      </c>
      <c r="M40" s="53" t="str">
        <f t="shared" si="14"/>
        <v xml:space="preserve"> SV(t)cum</v>
      </c>
      <c r="N40" s="55" t="str">
        <f t="shared" si="8"/>
        <v>IEAC(t)es</v>
      </c>
      <c r="O40" s="65" t="str">
        <f t="shared" si="15"/>
        <v>Comp Date</v>
      </c>
      <c r="P40" s="133"/>
    </row>
    <row r="41" spans="1:16" x14ac:dyDescent="0.2">
      <c r="A41" s="25" t="str">
        <f>'Data Conv'!D42</f>
        <v/>
      </c>
      <c r="B41" s="25" t="str">
        <f>'Data Conv'!E42</f>
        <v/>
      </c>
      <c r="C41" s="16" t="str">
        <f t="shared" si="9"/>
        <v>Pc=&gt;Sc</v>
      </c>
      <c r="D41" s="17" t="str">
        <f t="shared" ca="1" si="3"/>
        <v xml:space="preserve">    NUM</v>
      </c>
      <c r="E41" s="17" t="str">
        <f t="shared" ca="1" si="13"/>
        <v xml:space="preserve">     DENOM</v>
      </c>
      <c r="F41" s="18" t="str">
        <f t="shared" si="4"/>
        <v xml:space="preserve"> InterpVal</v>
      </c>
      <c r="G41" s="24" t="str">
        <f t="shared" si="5"/>
        <v xml:space="preserve">  EScum</v>
      </c>
      <c r="H41" s="24" t="str">
        <f t="shared" si="10"/>
        <v xml:space="preserve">   ESper</v>
      </c>
      <c r="I41" s="20" t="str">
        <f t="shared" si="11"/>
        <v xml:space="preserve">  SPI(t)per</v>
      </c>
      <c r="J41" s="20" t="str">
        <f t="shared" si="6"/>
        <v xml:space="preserve">  SPI(t)cum</v>
      </c>
      <c r="K41" s="22" t="str">
        <f t="shared" si="7"/>
        <v>AT</v>
      </c>
      <c r="L41" s="20" t="str">
        <f t="shared" si="12"/>
        <v xml:space="preserve">  SV(t)per</v>
      </c>
      <c r="M41" s="53" t="str">
        <f t="shared" si="14"/>
        <v xml:space="preserve"> SV(t)cum</v>
      </c>
      <c r="N41" s="55" t="str">
        <f t="shared" si="8"/>
        <v>IEAC(t)es</v>
      </c>
      <c r="O41" s="65" t="str">
        <f t="shared" si="15"/>
        <v>Comp Date</v>
      </c>
      <c r="P41" s="133"/>
    </row>
    <row r="42" spans="1:16" x14ac:dyDescent="0.2">
      <c r="A42" s="25" t="str">
        <f>'Data Conv'!D43</f>
        <v/>
      </c>
      <c r="B42" s="25" t="str">
        <f>'Data Conv'!E43</f>
        <v/>
      </c>
      <c r="C42" s="16" t="str">
        <f t="shared" si="9"/>
        <v>Pc=&gt;Sc</v>
      </c>
      <c r="D42" s="17" t="str">
        <f t="shared" ca="1" si="3"/>
        <v xml:space="preserve">    NUM</v>
      </c>
      <c r="E42" s="17" t="str">
        <f t="shared" ca="1" si="13"/>
        <v xml:space="preserve">     DENOM</v>
      </c>
      <c r="F42" s="18" t="str">
        <f t="shared" si="4"/>
        <v xml:space="preserve"> InterpVal</v>
      </c>
      <c r="G42" s="24" t="str">
        <f t="shared" si="5"/>
        <v xml:space="preserve">  EScum</v>
      </c>
      <c r="H42" s="24" t="str">
        <f t="shared" si="10"/>
        <v xml:space="preserve">   ESper</v>
      </c>
      <c r="I42" s="20" t="str">
        <f t="shared" si="11"/>
        <v xml:space="preserve">  SPI(t)per</v>
      </c>
      <c r="J42" s="20" t="str">
        <f t="shared" si="6"/>
        <v xml:space="preserve">  SPI(t)cum</v>
      </c>
      <c r="K42" s="22" t="str">
        <f t="shared" si="7"/>
        <v>AT</v>
      </c>
      <c r="L42" s="20" t="str">
        <f t="shared" si="12"/>
        <v xml:space="preserve">  SV(t)per</v>
      </c>
      <c r="M42" s="53" t="str">
        <f t="shared" si="14"/>
        <v xml:space="preserve"> SV(t)cum</v>
      </c>
      <c r="N42" s="55" t="str">
        <f t="shared" si="8"/>
        <v>IEAC(t)es</v>
      </c>
      <c r="O42" s="65" t="str">
        <f t="shared" si="15"/>
        <v>Comp Date</v>
      </c>
      <c r="P42" s="133"/>
    </row>
    <row r="43" spans="1:16" x14ac:dyDescent="0.2">
      <c r="A43" s="25" t="str">
        <f>'Data Conv'!D44</f>
        <v/>
      </c>
      <c r="B43" s="25" t="str">
        <f>'Data Conv'!E44</f>
        <v/>
      </c>
      <c r="C43" s="16" t="str">
        <f t="shared" si="9"/>
        <v>Pc=&gt;Sc</v>
      </c>
      <c r="D43" s="17" t="str">
        <f t="shared" ca="1" si="3"/>
        <v xml:space="preserve">    NUM</v>
      </c>
      <c r="E43" s="17" t="str">
        <f t="shared" ca="1" si="13"/>
        <v xml:space="preserve">     DENOM</v>
      </c>
      <c r="F43" s="18" t="str">
        <f t="shared" si="4"/>
        <v xml:space="preserve"> InterpVal</v>
      </c>
      <c r="G43" s="24" t="str">
        <f t="shared" si="5"/>
        <v xml:space="preserve">  EScum</v>
      </c>
      <c r="H43" s="24" t="str">
        <f t="shared" si="10"/>
        <v xml:space="preserve">   ESper</v>
      </c>
      <c r="I43" s="20" t="str">
        <f t="shared" si="11"/>
        <v xml:space="preserve">  SPI(t)per</v>
      </c>
      <c r="J43" s="20" t="str">
        <f t="shared" si="6"/>
        <v xml:space="preserve">  SPI(t)cum</v>
      </c>
      <c r="K43" s="22" t="str">
        <f t="shared" si="7"/>
        <v>AT</v>
      </c>
      <c r="L43" s="20" t="str">
        <f t="shared" si="12"/>
        <v xml:space="preserve">  SV(t)per</v>
      </c>
      <c r="M43" s="53" t="str">
        <f t="shared" si="14"/>
        <v xml:space="preserve"> SV(t)cum</v>
      </c>
      <c r="N43" s="55" t="str">
        <f t="shared" si="8"/>
        <v>IEAC(t)es</v>
      </c>
      <c r="O43" s="65" t="str">
        <f t="shared" si="15"/>
        <v>Comp Date</v>
      </c>
      <c r="P43" s="133"/>
    </row>
    <row r="44" spans="1:16" x14ac:dyDescent="0.2">
      <c r="A44" s="25" t="str">
        <f>'Data Conv'!D45</f>
        <v/>
      </c>
      <c r="B44" s="25" t="str">
        <f>'Data Conv'!E45</f>
        <v/>
      </c>
      <c r="C44" s="16" t="str">
        <f t="shared" si="9"/>
        <v>Pc=&gt;Sc</v>
      </c>
      <c r="D44" s="17" t="str">
        <f t="shared" ca="1" si="3"/>
        <v xml:space="preserve">    NUM</v>
      </c>
      <c r="E44" s="17" t="str">
        <f t="shared" ca="1" si="13"/>
        <v xml:space="preserve">     DENOM</v>
      </c>
      <c r="F44" s="18" t="str">
        <f t="shared" si="4"/>
        <v xml:space="preserve"> InterpVal</v>
      </c>
      <c r="G44" s="24" t="str">
        <f t="shared" si="5"/>
        <v xml:space="preserve">  EScum</v>
      </c>
      <c r="H44" s="24" t="str">
        <f t="shared" si="10"/>
        <v xml:space="preserve">   ESper</v>
      </c>
      <c r="I44" s="20" t="str">
        <f t="shared" si="11"/>
        <v xml:space="preserve">  SPI(t)per</v>
      </c>
      <c r="J44" s="20" t="str">
        <f t="shared" si="6"/>
        <v xml:space="preserve">  SPI(t)cum</v>
      </c>
      <c r="K44" s="22" t="str">
        <f t="shared" si="7"/>
        <v>AT</v>
      </c>
      <c r="L44" s="20" t="str">
        <f t="shared" si="12"/>
        <v xml:space="preserve">  SV(t)per</v>
      </c>
      <c r="M44" s="53" t="str">
        <f t="shared" si="14"/>
        <v xml:space="preserve"> SV(t)cum</v>
      </c>
      <c r="N44" s="55" t="str">
        <f t="shared" si="8"/>
        <v>IEAC(t)es</v>
      </c>
      <c r="O44" s="65" t="str">
        <f t="shared" si="15"/>
        <v>Comp Date</v>
      </c>
      <c r="P44" s="133"/>
    </row>
    <row r="45" spans="1:16" x14ac:dyDescent="0.2">
      <c r="A45" s="25" t="str">
        <f>'Data Conv'!D46</f>
        <v/>
      </c>
      <c r="B45" s="25" t="str">
        <f>'Data Conv'!E46</f>
        <v/>
      </c>
      <c r="C45" s="16" t="str">
        <f t="shared" si="9"/>
        <v>Pc=&gt;Sc</v>
      </c>
      <c r="D45" s="17" t="str">
        <f t="shared" ca="1" si="3"/>
        <v xml:space="preserve">    NUM</v>
      </c>
      <c r="E45" s="17" t="str">
        <f t="shared" ca="1" si="13"/>
        <v xml:space="preserve">     DENOM</v>
      </c>
      <c r="F45" s="18" t="str">
        <f t="shared" si="4"/>
        <v xml:space="preserve"> InterpVal</v>
      </c>
      <c r="G45" s="24" t="str">
        <f t="shared" si="5"/>
        <v xml:space="preserve">  EScum</v>
      </c>
      <c r="H45" s="24" t="str">
        <f t="shared" si="10"/>
        <v xml:space="preserve">   ESper</v>
      </c>
      <c r="I45" s="20" t="str">
        <f t="shared" si="11"/>
        <v xml:space="preserve">  SPI(t)per</v>
      </c>
      <c r="J45" s="20" t="str">
        <f t="shared" si="6"/>
        <v xml:space="preserve">  SPI(t)cum</v>
      </c>
      <c r="K45" s="22" t="str">
        <f t="shared" si="7"/>
        <v>AT</v>
      </c>
      <c r="L45" s="20" t="str">
        <f t="shared" si="12"/>
        <v xml:space="preserve">  SV(t)per</v>
      </c>
      <c r="M45" s="53" t="str">
        <f t="shared" si="14"/>
        <v xml:space="preserve"> SV(t)cum</v>
      </c>
      <c r="N45" s="55" t="str">
        <f t="shared" si="8"/>
        <v>IEAC(t)es</v>
      </c>
      <c r="O45" s="65" t="str">
        <f t="shared" si="15"/>
        <v>Comp Date</v>
      </c>
      <c r="P45" s="133"/>
    </row>
    <row r="46" spans="1:16" x14ac:dyDescent="0.2">
      <c r="A46" s="25" t="str">
        <f>'Data Conv'!D47</f>
        <v/>
      </c>
      <c r="B46" s="25" t="str">
        <f>'Data Conv'!E47</f>
        <v/>
      </c>
      <c r="C46" s="16" t="str">
        <f t="shared" si="9"/>
        <v>Pc=&gt;Sc</v>
      </c>
      <c r="D46" s="17" t="str">
        <f t="shared" ca="1" si="3"/>
        <v xml:space="preserve">    NUM</v>
      </c>
      <c r="E46" s="17" t="str">
        <f t="shared" ca="1" si="13"/>
        <v xml:space="preserve">     DENOM</v>
      </c>
      <c r="F46" s="18" t="str">
        <f t="shared" si="4"/>
        <v xml:space="preserve"> InterpVal</v>
      </c>
      <c r="G46" s="24" t="str">
        <f t="shared" si="5"/>
        <v xml:space="preserve">  EScum</v>
      </c>
      <c r="H46" s="24" t="str">
        <f t="shared" si="10"/>
        <v xml:space="preserve">   ESper</v>
      </c>
      <c r="I46" s="20" t="str">
        <f t="shared" si="11"/>
        <v xml:space="preserve">  SPI(t)per</v>
      </c>
      <c r="J46" s="20" t="str">
        <f t="shared" si="6"/>
        <v xml:space="preserve">  SPI(t)cum</v>
      </c>
      <c r="K46" s="22" t="str">
        <f t="shared" si="7"/>
        <v>AT</v>
      </c>
      <c r="L46" s="20" t="str">
        <f t="shared" si="12"/>
        <v xml:space="preserve">  SV(t)per</v>
      </c>
      <c r="M46" s="53" t="str">
        <f t="shared" si="14"/>
        <v xml:space="preserve"> SV(t)cum</v>
      </c>
      <c r="N46" s="55" t="str">
        <f t="shared" si="8"/>
        <v>IEAC(t)es</v>
      </c>
      <c r="O46" s="65" t="str">
        <f t="shared" si="15"/>
        <v>Comp Date</v>
      </c>
      <c r="P46" s="133"/>
    </row>
    <row r="47" spans="1:16" x14ac:dyDescent="0.2">
      <c r="A47" s="25" t="str">
        <f>'Data Conv'!D48</f>
        <v/>
      </c>
      <c r="B47" s="25" t="str">
        <f>'Data Conv'!E48</f>
        <v/>
      </c>
      <c r="C47" s="16" t="str">
        <f t="shared" si="9"/>
        <v>Pc=&gt;Sc</v>
      </c>
      <c r="D47" s="17" t="str">
        <f t="shared" ca="1" si="3"/>
        <v xml:space="preserve">    NUM</v>
      </c>
      <c r="E47" s="17" t="str">
        <f t="shared" ca="1" si="13"/>
        <v xml:space="preserve">     DENOM</v>
      </c>
      <c r="F47" s="18" t="str">
        <f t="shared" si="4"/>
        <v xml:space="preserve"> InterpVal</v>
      </c>
      <c r="G47" s="24" t="str">
        <f t="shared" si="5"/>
        <v xml:space="preserve">  EScum</v>
      </c>
      <c r="H47" s="24" t="str">
        <f t="shared" si="10"/>
        <v xml:space="preserve">   ESper</v>
      </c>
      <c r="I47" s="20" t="str">
        <f t="shared" si="11"/>
        <v xml:space="preserve">  SPI(t)per</v>
      </c>
      <c r="J47" s="20" t="str">
        <f t="shared" si="6"/>
        <v xml:space="preserve">  SPI(t)cum</v>
      </c>
      <c r="K47" s="22" t="str">
        <f t="shared" si="7"/>
        <v>AT</v>
      </c>
      <c r="L47" s="20" t="str">
        <f t="shared" si="12"/>
        <v xml:space="preserve">  SV(t)per</v>
      </c>
      <c r="M47" s="53" t="str">
        <f t="shared" si="14"/>
        <v xml:space="preserve"> SV(t)cum</v>
      </c>
      <c r="N47" s="55" t="str">
        <f t="shared" si="8"/>
        <v>IEAC(t)es</v>
      </c>
      <c r="O47" s="65" t="str">
        <f t="shared" si="15"/>
        <v>Comp Date</v>
      </c>
      <c r="P47" s="133"/>
    </row>
    <row r="48" spans="1:16" x14ac:dyDescent="0.2">
      <c r="A48" s="25" t="str">
        <f>'Data Conv'!D49</f>
        <v/>
      </c>
      <c r="B48" s="25" t="str">
        <f>'Data Conv'!E49</f>
        <v/>
      </c>
      <c r="C48" s="16" t="str">
        <f t="shared" si="9"/>
        <v>Pc=&gt;Sc</v>
      </c>
      <c r="D48" s="17" t="str">
        <f t="shared" ca="1" si="3"/>
        <v xml:space="preserve">    NUM</v>
      </c>
      <c r="E48" s="17" t="str">
        <f t="shared" ca="1" si="13"/>
        <v xml:space="preserve">     DENOM</v>
      </c>
      <c r="F48" s="18" t="str">
        <f t="shared" si="4"/>
        <v xml:space="preserve"> InterpVal</v>
      </c>
      <c r="G48" s="24" t="str">
        <f t="shared" si="5"/>
        <v xml:space="preserve">  EScum</v>
      </c>
      <c r="H48" s="24" t="str">
        <f t="shared" si="10"/>
        <v xml:space="preserve">   ESper</v>
      </c>
      <c r="I48" s="20" t="str">
        <f t="shared" si="11"/>
        <v xml:space="preserve">  SPI(t)per</v>
      </c>
      <c r="J48" s="20" t="str">
        <f t="shared" si="6"/>
        <v xml:space="preserve">  SPI(t)cum</v>
      </c>
      <c r="K48" s="22" t="str">
        <f t="shared" si="7"/>
        <v>AT</v>
      </c>
      <c r="L48" s="20" t="str">
        <f t="shared" si="12"/>
        <v xml:space="preserve">  SV(t)per</v>
      </c>
      <c r="M48" s="53" t="str">
        <f t="shared" si="14"/>
        <v xml:space="preserve"> SV(t)cum</v>
      </c>
      <c r="N48" s="55" t="str">
        <f t="shared" si="8"/>
        <v>IEAC(t)es</v>
      </c>
      <c r="O48" s="65" t="str">
        <f t="shared" si="15"/>
        <v>Comp Date</v>
      </c>
      <c r="P48" s="133"/>
    </row>
    <row r="49" spans="1:16" x14ac:dyDescent="0.2">
      <c r="A49" s="25" t="str">
        <f>'Data Conv'!D50</f>
        <v/>
      </c>
      <c r="B49" s="25" t="str">
        <f>'Data Conv'!E50</f>
        <v/>
      </c>
      <c r="C49" s="16" t="str">
        <f t="shared" si="9"/>
        <v>Pc=&gt;Sc</v>
      </c>
      <c r="D49" s="17" t="str">
        <f t="shared" ca="1" si="3"/>
        <v xml:space="preserve">    NUM</v>
      </c>
      <c r="E49" s="17" t="str">
        <f t="shared" ca="1" si="13"/>
        <v xml:space="preserve">     DENOM</v>
      </c>
      <c r="F49" s="18" t="str">
        <f t="shared" si="4"/>
        <v xml:space="preserve"> InterpVal</v>
      </c>
      <c r="G49" s="24" t="str">
        <f t="shared" si="5"/>
        <v xml:space="preserve">  EScum</v>
      </c>
      <c r="H49" s="24" t="str">
        <f t="shared" si="10"/>
        <v xml:space="preserve">   ESper</v>
      </c>
      <c r="I49" s="20" t="str">
        <f t="shared" si="11"/>
        <v xml:space="preserve">  SPI(t)per</v>
      </c>
      <c r="J49" s="20" t="str">
        <f t="shared" si="6"/>
        <v xml:space="preserve">  SPI(t)cum</v>
      </c>
      <c r="K49" s="22" t="str">
        <f t="shared" si="7"/>
        <v>AT</v>
      </c>
      <c r="L49" s="20" t="str">
        <f t="shared" si="12"/>
        <v xml:space="preserve">  SV(t)per</v>
      </c>
      <c r="M49" s="53" t="str">
        <f t="shared" si="14"/>
        <v xml:space="preserve"> SV(t)cum</v>
      </c>
      <c r="N49" s="55" t="str">
        <f t="shared" si="8"/>
        <v>IEAC(t)es</v>
      </c>
      <c r="O49" s="65" t="str">
        <f t="shared" si="15"/>
        <v>Comp Date</v>
      </c>
      <c r="P49" s="133"/>
    </row>
    <row r="50" spans="1:16" x14ac:dyDescent="0.2">
      <c r="A50" s="25" t="str">
        <f>'Data Conv'!D51</f>
        <v/>
      </c>
      <c r="B50" s="25" t="str">
        <f>'Data Conv'!E51</f>
        <v/>
      </c>
      <c r="C50" s="16" t="str">
        <f t="shared" si="9"/>
        <v>Pc=&gt;Sc</v>
      </c>
      <c r="D50" s="17" t="str">
        <f t="shared" ca="1" si="3"/>
        <v xml:space="preserve">    NUM</v>
      </c>
      <c r="E50" s="17" t="str">
        <f t="shared" ca="1" si="13"/>
        <v xml:space="preserve">     DENOM</v>
      </c>
      <c r="F50" s="18" t="str">
        <f t="shared" si="4"/>
        <v xml:space="preserve"> InterpVal</v>
      </c>
      <c r="G50" s="24" t="str">
        <f t="shared" si="5"/>
        <v xml:space="preserve">  EScum</v>
      </c>
      <c r="H50" s="24" t="str">
        <f t="shared" si="10"/>
        <v xml:space="preserve">   ESper</v>
      </c>
      <c r="I50" s="20" t="str">
        <f t="shared" si="11"/>
        <v xml:space="preserve">  SPI(t)per</v>
      </c>
      <c r="J50" s="20" t="str">
        <f t="shared" si="6"/>
        <v xml:space="preserve">  SPI(t)cum</v>
      </c>
      <c r="K50" s="22" t="str">
        <f t="shared" si="7"/>
        <v>AT</v>
      </c>
      <c r="L50" s="20" t="str">
        <f t="shared" si="12"/>
        <v xml:space="preserve">  SV(t)per</v>
      </c>
      <c r="M50" s="53" t="str">
        <f t="shared" si="14"/>
        <v xml:space="preserve"> SV(t)cum</v>
      </c>
      <c r="N50" s="55" t="str">
        <f t="shared" si="8"/>
        <v>IEAC(t)es</v>
      </c>
      <c r="O50" s="65" t="str">
        <f t="shared" si="15"/>
        <v>Comp Date</v>
      </c>
      <c r="P50" s="133"/>
    </row>
    <row r="51" spans="1:16" x14ac:dyDescent="0.2">
      <c r="A51" s="25" t="str">
        <f>'Data Conv'!D52</f>
        <v/>
      </c>
      <c r="B51" s="25" t="str">
        <f>'Data Conv'!E52</f>
        <v/>
      </c>
      <c r="C51" s="16" t="str">
        <f t="shared" si="9"/>
        <v>Pc=&gt;Sc</v>
      </c>
      <c r="D51" s="17" t="str">
        <f t="shared" ca="1" si="3"/>
        <v xml:space="preserve">    NUM</v>
      </c>
      <c r="E51" s="17" t="str">
        <f t="shared" ca="1" si="13"/>
        <v xml:space="preserve">     DENOM</v>
      </c>
      <c r="F51" s="18" t="str">
        <f t="shared" si="4"/>
        <v xml:space="preserve"> InterpVal</v>
      </c>
      <c r="G51" s="24" t="str">
        <f t="shared" si="5"/>
        <v xml:space="preserve">  EScum</v>
      </c>
      <c r="H51" s="24" t="str">
        <f t="shared" si="10"/>
        <v xml:space="preserve">   ESper</v>
      </c>
      <c r="I51" s="20" t="str">
        <f t="shared" si="11"/>
        <v xml:space="preserve">  SPI(t)per</v>
      </c>
      <c r="J51" s="20" t="str">
        <f t="shared" si="6"/>
        <v xml:space="preserve">  SPI(t)cum</v>
      </c>
      <c r="K51" s="22" t="str">
        <f t="shared" si="7"/>
        <v>AT</v>
      </c>
      <c r="L51" s="20" t="str">
        <f t="shared" si="12"/>
        <v xml:space="preserve">  SV(t)per</v>
      </c>
      <c r="M51" s="53" t="str">
        <f t="shared" si="14"/>
        <v xml:space="preserve"> SV(t)cum</v>
      </c>
      <c r="N51" s="55" t="str">
        <f t="shared" si="8"/>
        <v>IEAC(t)es</v>
      </c>
      <c r="O51" s="65" t="str">
        <f t="shared" si="15"/>
        <v>Comp Date</v>
      </c>
      <c r="P51" s="133"/>
    </row>
    <row r="52" spans="1:16" x14ac:dyDescent="0.2">
      <c r="A52" s="25" t="str">
        <f>'Data Conv'!D53</f>
        <v/>
      </c>
      <c r="B52" s="25" t="str">
        <f>'Data Conv'!E53</f>
        <v/>
      </c>
      <c r="C52" s="16" t="str">
        <f t="shared" si="9"/>
        <v>Pc=&gt;Sc</v>
      </c>
      <c r="D52" s="17" t="str">
        <f t="shared" ca="1" si="3"/>
        <v xml:space="preserve">    NUM</v>
      </c>
      <c r="E52" s="17" t="str">
        <f t="shared" ca="1" si="13"/>
        <v xml:space="preserve">     DENOM</v>
      </c>
      <c r="F52" s="18" t="str">
        <f t="shared" si="4"/>
        <v xml:space="preserve"> InterpVal</v>
      </c>
      <c r="G52" s="24" t="str">
        <f t="shared" si="5"/>
        <v xml:space="preserve">  EScum</v>
      </c>
      <c r="H52" s="24" t="str">
        <f t="shared" si="10"/>
        <v xml:space="preserve">   ESper</v>
      </c>
      <c r="I52" s="20" t="str">
        <f t="shared" si="11"/>
        <v xml:space="preserve">  SPI(t)per</v>
      </c>
      <c r="J52" s="20" t="str">
        <f t="shared" si="6"/>
        <v xml:space="preserve">  SPI(t)cum</v>
      </c>
      <c r="K52" s="22" t="str">
        <f t="shared" si="7"/>
        <v>AT</v>
      </c>
      <c r="L52" s="20" t="str">
        <f t="shared" si="12"/>
        <v xml:space="preserve">  SV(t)per</v>
      </c>
      <c r="M52" s="53" t="str">
        <f t="shared" si="14"/>
        <v xml:space="preserve"> SV(t)cum</v>
      </c>
      <c r="N52" s="55" t="str">
        <f t="shared" si="8"/>
        <v>IEAC(t)es</v>
      </c>
      <c r="O52" s="65" t="str">
        <f t="shared" si="15"/>
        <v>Comp Date</v>
      </c>
      <c r="P52" s="133"/>
    </row>
    <row r="53" spans="1:16" x14ac:dyDescent="0.2">
      <c r="A53" s="25" t="str">
        <f>'Data Conv'!D54</f>
        <v/>
      </c>
      <c r="B53" s="25" t="str">
        <f>'Data Conv'!E54</f>
        <v/>
      </c>
      <c r="C53" s="16" t="str">
        <f t="shared" si="9"/>
        <v>Pc=&gt;Sc</v>
      </c>
      <c r="D53" s="17" t="str">
        <f t="shared" ref="D53:D116" ca="1" si="16">IF(ISNUMBER(A53),A53-OFFSET($B$3,C53-1,0),"    NUM")</f>
        <v xml:space="preserve">    NUM</v>
      </c>
      <c r="E53" s="17" t="str">
        <f t="shared" ref="E53:E116" ca="1" si="17">IF(ISNUMBER(A53),IF(ISNUMBER(OFFSET($B$3,C53,0)), OFFSET($B$3,C53,0) - OFFSET($B$3,C53-1,0), -OFFSET($B$3,C53-1,0)),"     DENOM")</f>
        <v xml:space="preserve">     DENOM</v>
      </c>
      <c r="F53" s="18" t="str">
        <f t="shared" ref="F53:F116" si="18">IF(ISNUMBER(A53),IF(E53 = 0,0,D53/E53)," InterpVal")</f>
        <v xml:space="preserve"> InterpVal</v>
      </c>
      <c r="G53" s="24" t="str">
        <f t="shared" ref="G53:G116" si="19">IF(ISNUMBER(A53),C53+F53,"  EScum")</f>
        <v xml:space="preserve">  EScum</v>
      </c>
      <c r="H53" s="24" t="str">
        <f t="shared" ref="H53:H116" si="20">IF(ISNUMBER(A53),G53-G52,"   ESper")</f>
        <v xml:space="preserve">   ESper</v>
      </c>
      <c r="I53" s="20" t="str">
        <f t="shared" ref="I53:I116" si="21">IF(ISNUMBER(A53),H53/1,"  SPI(t)per")</f>
        <v xml:space="preserve">  SPI(t)per</v>
      </c>
      <c r="J53" s="20" t="str">
        <f t="shared" ref="J53:J116" si="22">IF(ISNUMBER(A53),G53/K53,"  SPI(t)cum")</f>
        <v xml:space="preserve">  SPI(t)cum</v>
      </c>
      <c r="K53" s="22" t="str">
        <f t="shared" ref="K53:K116" si="23">IF(ISNUMBER(A53),K52 + 1,  "AT")</f>
        <v>AT</v>
      </c>
      <c r="L53" s="20" t="str">
        <f t="shared" ref="L53:L116" si="24">IF(ISNUMBER(A53),H53 - 1,"  SV(t)per")</f>
        <v xml:space="preserve">  SV(t)per</v>
      </c>
      <c r="M53" s="53" t="str">
        <f t="shared" ref="M53:M116" si="25">IF(ISNUMBER(A53),G53 - K53," SV(t)cum")</f>
        <v xml:space="preserve"> SV(t)cum</v>
      </c>
      <c r="N53" s="55" t="str">
        <f t="shared" ref="N53:N116" si="26">IF(AND(ISNUMBER(J53), NOT(J53 = 0), ISNUMBER(N$2)),N$2/J53,"IEAC(t)es")</f>
        <v>IEAC(t)es</v>
      </c>
      <c r="O53" s="65" t="str">
        <f t="shared" ref="O53:O116" si="27">IF(AND(ISNUMBER(N53),ISNUMBER($O$2)),$O$2 + N53*$Q$1,"Comp Date")</f>
        <v>Comp Date</v>
      </c>
    </row>
    <row r="54" spans="1:16" x14ac:dyDescent="0.2">
      <c r="A54" s="25" t="str">
        <f>'Data Conv'!D55</f>
        <v/>
      </c>
      <c r="B54" s="25" t="str">
        <f>'Data Conv'!E55</f>
        <v/>
      </c>
      <c r="C54" s="16" t="str">
        <f t="shared" si="9"/>
        <v>Pc=&gt;Sc</v>
      </c>
      <c r="D54" s="17" t="str">
        <f t="shared" ca="1" si="16"/>
        <v xml:space="preserve">    NUM</v>
      </c>
      <c r="E54" s="17" t="str">
        <f t="shared" ca="1" si="17"/>
        <v xml:space="preserve">     DENOM</v>
      </c>
      <c r="F54" s="18" t="str">
        <f t="shared" si="18"/>
        <v xml:space="preserve"> InterpVal</v>
      </c>
      <c r="G54" s="24" t="str">
        <f t="shared" si="19"/>
        <v xml:space="preserve">  EScum</v>
      </c>
      <c r="H54" s="24" t="str">
        <f t="shared" si="20"/>
        <v xml:space="preserve">   ESper</v>
      </c>
      <c r="I54" s="20" t="str">
        <f t="shared" si="21"/>
        <v xml:space="preserve">  SPI(t)per</v>
      </c>
      <c r="J54" s="20" t="str">
        <f t="shared" si="22"/>
        <v xml:space="preserve">  SPI(t)cum</v>
      </c>
      <c r="K54" s="22" t="str">
        <f t="shared" si="23"/>
        <v>AT</v>
      </c>
      <c r="L54" s="20" t="str">
        <f t="shared" si="24"/>
        <v xml:space="preserve">  SV(t)per</v>
      </c>
      <c r="M54" s="53" t="str">
        <f t="shared" si="25"/>
        <v xml:space="preserve"> SV(t)cum</v>
      </c>
      <c r="N54" s="55" t="str">
        <f t="shared" si="26"/>
        <v>IEAC(t)es</v>
      </c>
      <c r="O54" s="65" t="str">
        <f t="shared" si="27"/>
        <v>Comp Date</v>
      </c>
    </row>
    <row r="55" spans="1:16" x14ac:dyDescent="0.2">
      <c r="A55" s="25" t="str">
        <f>'Data Conv'!D56</f>
        <v/>
      </c>
      <c r="B55" s="25" t="str">
        <f>'Data Conv'!E56</f>
        <v/>
      </c>
      <c r="C55" s="16" t="str">
        <f t="shared" si="9"/>
        <v>Pc=&gt;Sc</v>
      </c>
      <c r="D55" s="17" t="str">
        <f t="shared" ca="1" si="16"/>
        <v xml:space="preserve">    NUM</v>
      </c>
      <c r="E55" s="17" t="str">
        <f t="shared" ca="1" si="17"/>
        <v xml:space="preserve">     DENOM</v>
      </c>
      <c r="F55" s="18" t="str">
        <f t="shared" si="18"/>
        <v xml:space="preserve"> InterpVal</v>
      </c>
      <c r="G55" s="24" t="str">
        <f t="shared" si="19"/>
        <v xml:space="preserve">  EScum</v>
      </c>
      <c r="H55" s="24" t="str">
        <f t="shared" si="20"/>
        <v xml:space="preserve">   ESper</v>
      </c>
      <c r="I55" s="20" t="str">
        <f t="shared" si="21"/>
        <v xml:space="preserve">  SPI(t)per</v>
      </c>
      <c r="J55" s="20" t="str">
        <f t="shared" si="22"/>
        <v xml:space="preserve">  SPI(t)cum</v>
      </c>
      <c r="K55" s="22" t="str">
        <f t="shared" si="23"/>
        <v>AT</v>
      </c>
      <c r="L55" s="20" t="str">
        <f t="shared" si="24"/>
        <v xml:space="preserve">  SV(t)per</v>
      </c>
      <c r="M55" s="53" t="str">
        <f t="shared" si="25"/>
        <v xml:space="preserve"> SV(t)cum</v>
      </c>
      <c r="N55" s="55" t="str">
        <f t="shared" si="26"/>
        <v>IEAC(t)es</v>
      </c>
      <c r="O55" s="65" t="str">
        <f t="shared" si="27"/>
        <v>Comp Date</v>
      </c>
    </row>
    <row r="56" spans="1:16" x14ac:dyDescent="0.2">
      <c r="A56" s="25" t="str">
        <f>'Data Conv'!D57</f>
        <v/>
      </c>
      <c r="B56" s="25" t="str">
        <f>'Data Conv'!E57</f>
        <v/>
      </c>
      <c r="C56" s="16" t="str">
        <f t="shared" si="9"/>
        <v>Pc=&gt;Sc</v>
      </c>
      <c r="D56" s="17" t="str">
        <f t="shared" ca="1" si="16"/>
        <v xml:space="preserve">    NUM</v>
      </c>
      <c r="E56" s="17" t="str">
        <f t="shared" ca="1" si="17"/>
        <v xml:space="preserve">     DENOM</v>
      </c>
      <c r="F56" s="18" t="str">
        <f t="shared" si="18"/>
        <v xml:space="preserve"> InterpVal</v>
      </c>
      <c r="G56" s="24" t="str">
        <f t="shared" si="19"/>
        <v xml:space="preserve">  EScum</v>
      </c>
      <c r="H56" s="24" t="str">
        <f t="shared" si="20"/>
        <v xml:space="preserve">   ESper</v>
      </c>
      <c r="I56" s="20" t="str">
        <f t="shared" si="21"/>
        <v xml:space="preserve">  SPI(t)per</v>
      </c>
      <c r="J56" s="20" t="str">
        <f t="shared" si="22"/>
        <v xml:space="preserve">  SPI(t)cum</v>
      </c>
      <c r="K56" s="22" t="str">
        <f t="shared" si="23"/>
        <v>AT</v>
      </c>
      <c r="L56" s="20" t="str">
        <f t="shared" si="24"/>
        <v xml:space="preserve">  SV(t)per</v>
      </c>
      <c r="M56" s="53" t="str">
        <f t="shared" si="25"/>
        <v xml:space="preserve"> SV(t)cum</v>
      </c>
      <c r="N56" s="55" t="str">
        <f t="shared" si="26"/>
        <v>IEAC(t)es</v>
      </c>
      <c r="O56" s="65" t="str">
        <f t="shared" si="27"/>
        <v>Comp Date</v>
      </c>
    </row>
    <row r="57" spans="1:16" x14ac:dyDescent="0.2">
      <c r="A57" s="25" t="str">
        <f>'Data Conv'!D58</f>
        <v/>
      </c>
      <c r="B57" s="25" t="str">
        <f>'Data Conv'!E58</f>
        <v/>
      </c>
      <c r="C57" s="16" t="str">
        <f t="shared" si="9"/>
        <v>Pc=&gt;Sc</v>
      </c>
      <c r="D57" s="17" t="str">
        <f t="shared" ca="1" si="16"/>
        <v xml:space="preserve">    NUM</v>
      </c>
      <c r="E57" s="17" t="str">
        <f t="shared" ca="1" si="17"/>
        <v xml:space="preserve">     DENOM</v>
      </c>
      <c r="F57" s="18" t="str">
        <f t="shared" si="18"/>
        <v xml:space="preserve"> InterpVal</v>
      </c>
      <c r="G57" s="24" t="str">
        <f t="shared" si="19"/>
        <v xml:space="preserve">  EScum</v>
      </c>
      <c r="H57" s="24" t="str">
        <f t="shared" si="20"/>
        <v xml:space="preserve">   ESper</v>
      </c>
      <c r="I57" s="20" t="str">
        <f t="shared" si="21"/>
        <v xml:space="preserve">  SPI(t)per</v>
      </c>
      <c r="J57" s="20" t="str">
        <f t="shared" si="22"/>
        <v xml:space="preserve">  SPI(t)cum</v>
      </c>
      <c r="K57" s="22" t="str">
        <f t="shared" si="23"/>
        <v>AT</v>
      </c>
      <c r="L57" s="20" t="str">
        <f t="shared" si="24"/>
        <v xml:space="preserve">  SV(t)per</v>
      </c>
      <c r="M57" s="53" t="str">
        <f t="shared" si="25"/>
        <v xml:space="preserve"> SV(t)cum</v>
      </c>
      <c r="N57" s="55" t="str">
        <f t="shared" si="26"/>
        <v>IEAC(t)es</v>
      </c>
      <c r="O57" s="65" t="str">
        <f t="shared" si="27"/>
        <v>Comp Date</v>
      </c>
    </row>
    <row r="58" spans="1:16" x14ac:dyDescent="0.2">
      <c r="A58" s="25" t="str">
        <f>'Data Conv'!D59</f>
        <v/>
      </c>
      <c r="B58" s="25" t="str">
        <f>'Data Conv'!E59</f>
        <v/>
      </c>
      <c r="C58" s="16" t="str">
        <f t="shared" si="9"/>
        <v>Pc=&gt;Sc</v>
      </c>
      <c r="D58" s="17" t="str">
        <f t="shared" ca="1" si="16"/>
        <v xml:space="preserve">    NUM</v>
      </c>
      <c r="E58" s="17" t="str">
        <f t="shared" ca="1" si="17"/>
        <v xml:space="preserve">     DENOM</v>
      </c>
      <c r="F58" s="18" t="str">
        <f t="shared" si="18"/>
        <v xml:space="preserve"> InterpVal</v>
      </c>
      <c r="G58" s="24" t="str">
        <f t="shared" si="19"/>
        <v xml:space="preserve">  EScum</v>
      </c>
      <c r="H58" s="24" t="str">
        <f t="shared" si="20"/>
        <v xml:space="preserve">   ESper</v>
      </c>
      <c r="I58" s="20" t="str">
        <f t="shared" si="21"/>
        <v xml:space="preserve">  SPI(t)per</v>
      </c>
      <c r="J58" s="20" t="str">
        <f t="shared" si="22"/>
        <v xml:space="preserve">  SPI(t)cum</v>
      </c>
      <c r="K58" s="22" t="str">
        <f t="shared" si="23"/>
        <v>AT</v>
      </c>
      <c r="L58" s="20" t="str">
        <f t="shared" si="24"/>
        <v xml:space="preserve">  SV(t)per</v>
      </c>
      <c r="M58" s="53" t="str">
        <f t="shared" si="25"/>
        <v xml:space="preserve"> SV(t)cum</v>
      </c>
      <c r="N58" s="55" t="str">
        <f t="shared" si="26"/>
        <v>IEAC(t)es</v>
      </c>
      <c r="O58" s="65" t="str">
        <f t="shared" si="27"/>
        <v>Comp Date</v>
      </c>
    </row>
    <row r="59" spans="1:16" x14ac:dyDescent="0.2">
      <c r="A59" s="25" t="str">
        <f>'Data Conv'!D60</f>
        <v/>
      </c>
      <c r="B59" s="25" t="str">
        <f>'Data Conv'!E60</f>
        <v/>
      </c>
      <c r="C59" s="16" t="str">
        <f t="shared" si="9"/>
        <v>Pc=&gt;Sc</v>
      </c>
      <c r="D59" s="17" t="str">
        <f t="shared" ca="1" si="16"/>
        <v xml:space="preserve">    NUM</v>
      </c>
      <c r="E59" s="17" t="str">
        <f t="shared" ca="1" si="17"/>
        <v xml:space="preserve">     DENOM</v>
      </c>
      <c r="F59" s="18" t="str">
        <f t="shared" si="18"/>
        <v xml:space="preserve"> InterpVal</v>
      </c>
      <c r="G59" s="24" t="str">
        <f t="shared" si="19"/>
        <v xml:space="preserve">  EScum</v>
      </c>
      <c r="H59" s="24" t="str">
        <f t="shared" si="20"/>
        <v xml:space="preserve">   ESper</v>
      </c>
      <c r="I59" s="20" t="str">
        <f t="shared" si="21"/>
        <v xml:space="preserve">  SPI(t)per</v>
      </c>
      <c r="J59" s="20" t="str">
        <f t="shared" si="22"/>
        <v xml:space="preserve">  SPI(t)cum</v>
      </c>
      <c r="K59" s="22" t="str">
        <f t="shared" si="23"/>
        <v>AT</v>
      </c>
      <c r="L59" s="20" t="str">
        <f t="shared" si="24"/>
        <v xml:space="preserve">  SV(t)per</v>
      </c>
      <c r="M59" s="53" t="str">
        <f t="shared" si="25"/>
        <v xml:space="preserve"> SV(t)cum</v>
      </c>
      <c r="N59" s="55" t="str">
        <f t="shared" si="26"/>
        <v>IEAC(t)es</v>
      </c>
      <c r="O59" s="65" t="str">
        <f t="shared" si="27"/>
        <v>Comp Date</v>
      </c>
    </row>
    <row r="60" spans="1:16" x14ac:dyDescent="0.2">
      <c r="A60" s="25" t="str">
        <f>'Data Conv'!D61</f>
        <v/>
      </c>
      <c r="B60" s="25" t="str">
        <f>'Data Conv'!E61</f>
        <v/>
      </c>
      <c r="C60" s="16" t="str">
        <f t="shared" si="9"/>
        <v>Pc=&gt;Sc</v>
      </c>
      <c r="D60" s="17" t="str">
        <f t="shared" ca="1" si="16"/>
        <v xml:space="preserve">    NUM</v>
      </c>
      <c r="E60" s="17" t="str">
        <f t="shared" ca="1" si="17"/>
        <v xml:space="preserve">     DENOM</v>
      </c>
      <c r="F60" s="18" t="str">
        <f t="shared" si="18"/>
        <v xml:space="preserve"> InterpVal</v>
      </c>
      <c r="G60" s="24" t="str">
        <f t="shared" si="19"/>
        <v xml:space="preserve">  EScum</v>
      </c>
      <c r="H60" s="24" t="str">
        <f t="shared" si="20"/>
        <v xml:space="preserve">   ESper</v>
      </c>
      <c r="I60" s="20" t="str">
        <f t="shared" si="21"/>
        <v xml:space="preserve">  SPI(t)per</v>
      </c>
      <c r="J60" s="20" t="str">
        <f t="shared" si="22"/>
        <v xml:space="preserve">  SPI(t)cum</v>
      </c>
      <c r="K60" s="22" t="str">
        <f t="shared" si="23"/>
        <v>AT</v>
      </c>
      <c r="L60" s="20" t="str">
        <f t="shared" si="24"/>
        <v xml:space="preserve">  SV(t)per</v>
      </c>
      <c r="M60" s="53" t="str">
        <f t="shared" si="25"/>
        <v xml:space="preserve"> SV(t)cum</v>
      </c>
      <c r="N60" s="55" t="str">
        <f t="shared" si="26"/>
        <v>IEAC(t)es</v>
      </c>
      <c r="O60" s="65" t="str">
        <f t="shared" si="27"/>
        <v>Comp Date</v>
      </c>
    </row>
    <row r="61" spans="1:16" x14ac:dyDescent="0.2">
      <c r="A61" s="25" t="str">
        <f>'Data Conv'!D62</f>
        <v/>
      </c>
      <c r="B61" s="25" t="str">
        <f>'Data Conv'!E62</f>
        <v/>
      </c>
      <c r="C61" s="16" t="str">
        <f t="shared" si="9"/>
        <v>Pc=&gt;Sc</v>
      </c>
      <c r="D61" s="17" t="str">
        <f t="shared" ca="1" si="16"/>
        <v xml:space="preserve">    NUM</v>
      </c>
      <c r="E61" s="17" t="str">
        <f t="shared" ca="1" si="17"/>
        <v xml:space="preserve">     DENOM</v>
      </c>
      <c r="F61" s="18" t="str">
        <f t="shared" si="18"/>
        <v xml:space="preserve"> InterpVal</v>
      </c>
      <c r="G61" s="24" t="str">
        <f t="shared" si="19"/>
        <v xml:space="preserve">  EScum</v>
      </c>
      <c r="H61" s="24" t="str">
        <f t="shared" si="20"/>
        <v xml:space="preserve">   ESper</v>
      </c>
      <c r="I61" s="20" t="str">
        <f t="shared" si="21"/>
        <v xml:space="preserve">  SPI(t)per</v>
      </c>
      <c r="J61" s="20" t="str">
        <f t="shared" si="22"/>
        <v xml:space="preserve">  SPI(t)cum</v>
      </c>
      <c r="K61" s="22" t="str">
        <f t="shared" si="23"/>
        <v>AT</v>
      </c>
      <c r="L61" s="20" t="str">
        <f t="shared" si="24"/>
        <v xml:space="preserve">  SV(t)per</v>
      </c>
      <c r="M61" s="53" t="str">
        <f t="shared" si="25"/>
        <v xml:space="preserve"> SV(t)cum</v>
      </c>
      <c r="N61" s="55" t="str">
        <f t="shared" si="26"/>
        <v>IEAC(t)es</v>
      </c>
      <c r="O61" s="65" t="str">
        <f t="shared" si="27"/>
        <v>Comp Date</v>
      </c>
    </row>
    <row r="62" spans="1:16" x14ac:dyDescent="0.2">
      <c r="A62" s="25" t="str">
        <f>'Data Conv'!D63</f>
        <v/>
      </c>
      <c r="B62" s="25" t="str">
        <f>'Data Conv'!E63</f>
        <v/>
      </c>
      <c r="C62" s="16" t="str">
        <f t="shared" si="9"/>
        <v>Pc=&gt;Sc</v>
      </c>
      <c r="D62" s="17" t="str">
        <f t="shared" ca="1" si="16"/>
        <v xml:space="preserve">    NUM</v>
      </c>
      <c r="E62" s="17" t="str">
        <f t="shared" ca="1" si="17"/>
        <v xml:space="preserve">     DENOM</v>
      </c>
      <c r="F62" s="18" t="str">
        <f t="shared" si="18"/>
        <v xml:space="preserve"> InterpVal</v>
      </c>
      <c r="G62" s="24" t="str">
        <f t="shared" si="19"/>
        <v xml:space="preserve">  EScum</v>
      </c>
      <c r="H62" s="24" t="str">
        <f t="shared" si="20"/>
        <v xml:space="preserve">   ESper</v>
      </c>
      <c r="I62" s="20" t="str">
        <f t="shared" si="21"/>
        <v xml:space="preserve">  SPI(t)per</v>
      </c>
      <c r="J62" s="20" t="str">
        <f t="shared" si="22"/>
        <v xml:space="preserve">  SPI(t)cum</v>
      </c>
      <c r="K62" s="22" t="str">
        <f t="shared" si="23"/>
        <v>AT</v>
      </c>
      <c r="L62" s="20" t="str">
        <f t="shared" si="24"/>
        <v xml:space="preserve">  SV(t)per</v>
      </c>
      <c r="M62" s="53" t="str">
        <f t="shared" si="25"/>
        <v xml:space="preserve"> SV(t)cum</v>
      </c>
      <c r="N62" s="55" t="str">
        <f t="shared" si="26"/>
        <v>IEAC(t)es</v>
      </c>
      <c r="O62" s="65" t="str">
        <f t="shared" si="27"/>
        <v>Comp Date</v>
      </c>
    </row>
    <row r="63" spans="1:16" x14ac:dyDescent="0.2">
      <c r="A63" s="25" t="str">
        <f>'Data Conv'!D64</f>
        <v/>
      </c>
      <c r="B63" s="25" t="str">
        <f>'Data Conv'!E64</f>
        <v/>
      </c>
      <c r="C63" s="16" t="str">
        <f t="shared" si="9"/>
        <v>Pc=&gt;Sc</v>
      </c>
      <c r="D63" s="17" t="str">
        <f t="shared" ca="1" si="16"/>
        <v xml:space="preserve">    NUM</v>
      </c>
      <c r="E63" s="17" t="str">
        <f t="shared" ca="1" si="17"/>
        <v xml:space="preserve">     DENOM</v>
      </c>
      <c r="F63" s="18" t="str">
        <f t="shared" si="18"/>
        <v xml:space="preserve"> InterpVal</v>
      </c>
      <c r="G63" s="24" t="str">
        <f t="shared" si="19"/>
        <v xml:space="preserve">  EScum</v>
      </c>
      <c r="H63" s="24" t="str">
        <f t="shared" si="20"/>
        <v xml:space="preserve">   ESper</v>
      </c>
      <c r="I63" s="20" t="str">
        <f t="shared" si="21"/>
        <v xml:space="preserve">  SPI(t)per</v>
      </c>
      <c r="J63" s="20" t="str">
        <f t="shared" si="22"/>
        <v xml:space="preserve">  SPI(t)cum</v>
      </c>
      <c r="K63" s="22" t="str">
        <f t="shared" si="23"/>
        <v>AT</v>
      </c>
      <c r="L63" s="20" t="str">
        <f t="shared" si="24"/>
        <v xml:space="preserve">  SV(t)per</v>
      </c>
      <c r="M63" s="53" t="str">
        <f t="shared" si="25"/>
        <v xml:space="preserve"> SV(t)cum</v>
      </c>
      <c r="N63" s="55" t="str">
        <f t="shared" si="26"/>
        <v>IEAC(t)es</v>
      </c>
      <c r="O63" s="65" t="str">
        <f t="shared" si="27"/>
        <v>Comp Date</v>
      </c>
    </row>
    <row r="64" spans="1:16" x14ac:dyDescent="0.2">
      <c r="A64" s="25" t="str">
        <f>'Data Conv'!D65</f>
        <v/>
      </c>
      <c r="B64" s="25" t="str">
        <f>'Data Conv'!E65</f>
        <v/>
      </c>
      <c r="C64" s="16" t="str">
        <f t="shared" si="9"/>
        <v>Pc=&gt;Sc</v>
      </c>
      <c r="D64" s="17" t="str">
        <f t="shared" ca="1" si="16"/>
        <v xml:space="preserve">    NUM</v>
      </c>
      <c r="E64" s="17" t="str">
        <f t="shared" ca="1" si="17"/>
        <v xml:space="preserve">     DENOM</v>
      </c>
      <c r="F64" s="18" t="str">
        <f t="shared" si="18"/>
        <v xml:space="preserve"> InterpVal</v>
      </c>
      <c r="G64" s="24" t="str">
        <f t="shared" si="19"/>
        <v xml:space="preserve">  EScum</v>
      </c>
      <c r="H64" s="24" t="str">
        <f t="shared" si="20"/>
        <v xml:space="preserve">   ESper</v>
      </c>
      <c r="I64" s="20" t="str">
        <f t="shared" si="21"/>
        <v xml:space="preserve">  SPI(t)per</v>
      </c>
      <c r="J64" s="20" t="str">
        <f t="shared" si="22"/>
        <v xml:space="preserve">  SPI(t)cum</v>
      </c>
      <c r="K64" s="22" t="str">
        <f t="shared" si="23"/>
        <v>AT</v>
      </c>
      <c r="L64" s="20" t="str">
        <f t="shared" si="24"/>
        <v xml:space="preserve">  SV(t)per</v>
      </c>
      <c r="M64" s="53" t="str">
        <f t="shared" si="25"/>
        <v xml:space="preserve"> SV(t)cum</v>
      </c>
      <c r="N64" s="55" t="str">
        <f t="shared" si="26"/>
        <v>IEAC(t)es</v>
      </c>
      <c r="O64" s="65" t="str">
        <f t="shared" si="27"/>
        <v>Comp Date</v>
      </c>
    </row>
    <row r="65" spans="1:15" x14ac:dyDescent="0.2">
      <c r="A65" s="25" t="str">
        <f>'Data Conv'!D66</f>
        <v/>
      </c>
      <c r="B65" s="25" t="str">
        <f>'Data Conv'!E66</f>
        <v/>
      </c>
      <c r="C65" s="16" t="str">
        <f t="shared" si="9"/>
        <v>Pc=&gt;Sc</v>
      </c>
      <c r="D65" s="17" t="str">
        <f t="shared" ca="1" si="16"/>
        <v xml:space="preserve">    NUM</v>
      </c>
      <c r="E65" s="17" t="str">
        <f t="shared" ca="1" si="17"/>
        <v xml:space="preserve">     DENOM</v>
      </c>
      <c r="F65" s="18" t="str">
        <f t="shared" si="18"/>
        <v xml:space="preserve"> InterpVal</v>
      </c>
      <c r="G65" s="24" t="str">
        <f t="shared" si="19"/>
        <v xml:space="preserve">  EScum</v>
      </c>
      <c r="H65" s="24" t="str">
        <f t="shared" si="20"/>
        <v xml:space="preserve">   ESper</v>
      </c>
      <c r="I65" s="20" t="str">
        <f t="shared" si="21"/>
        <v xml:space="preserve">  SPI(t)per</v>
      </c>
      <c r="J65" s="20" t="str">
        <f t="shared" si="22"/>
        <v xml:space="preserve">  SPI(t)cum</v>
      </c>
      <c r="K65" s="22" t="str">
        <f t="shared" si="23"/>
        <v>AT</v>
      </c>
      <c r="L65" s="20" t="str">
        <f t="shared" si="24"/>
        <v xml:space="preserve">  SV(t)per</v>
      </c>
      <c r="M65" s="53" t="str">
        <f t="shared" si="25"/>
        <v xml:space="preserve"> SV(t)cum</v>
      </c>
      <c r="N65" s="55" t="str">
        <f t="shared" si="26"/>
        <v>IEAC(t)es</v>
      </c>
      <c r="O65" s="65" t="str">
        <f t="shared" si="27"/>
        <v>Comp Date</v>
      </c>
    </row>
    <row r="66" spans="1:15" x14ac:dyDescent="0.2">
      <c r="A66" s="25" t="str">
        <f>'Data Conv'!D67</f>
        <v/>
      </c>
      <c r="B66" s="25" t="str">
        <f>'Data Conv'!E67</f>
        <v/>
      </c>
      <c r="C66" s="16" t="str">
        <f t="shared" si="9"/>
        <v>Pc=&gt;Sc</v>
      </c>
      <c r="D66" s="17" t="str">
        <f t="shared" ca="1" si="16"/>
        <v xml:space="preserve">    NUM</v>
      </c>
      <c r="E66" s="17" t="str">
        <f t="shared" ca="1" si="17"/>
        <v xml:space="preserve">     DENOM</v>
      </c>
      <c r="F66" s="18" t="str">
        <f t="shared" si="18"/>
        <v xml:space="preserve"> InterpVal</v>
      </c>
      <c r="G66" s="24" t="str">
        <f t="shared" si="19"/>
        <v xml:space="preserve">  EScum</v>
      </c>
      <c r="H66" s="24" t="str">
        <f t="shared" si="20"/>
        <v xml:space="preserve">   ESper</v>
      </c>
      <c r="I66" s="20" t="str">
        <f t="shared" si="21"/>
        <v xml:space="preserve">  SPI(t)per</v>
      </c>
      <c r="J66" s="20" t="str">
        <f t="shared" si="22"/>
        <v xml:space="preserve">  SPI(t)cum</v>
      </c>
      <c r="K66" s="22" t="str">
        <f t="shared" si="23"/>
        <v>AT</v>
      </c>
      <c r="L66" s="20" t="str">
        <f t="shared" si="24"/>
        <v xml:space="preserve">  SV(t)per</v>
      </c>
      <c r="M66" s="53" t="str">
        <f t="shared" si="25"/>
        <v xml:space="preserve"> SV(t)cum</v>
      </c>
      <c r="N66" s="55" t="str">
        <f t="shared" si="26"/>
        <v>IEAC(t)es</v>
      </c>
      <c r="O66" s="65" t="str">
        <f t="shared" si="27"/>
        <v>Comp Date</v>
      </c>
    </row>
    <row r="67" spans="1:15" x14ac:dyDescent="0.2">
      <c r="A67" s="25" t="str">
        <f>'Data Conv'!D68</f>
        <v/>
      </c>
      <c r="B67" s="25" t="str">
        <f>'Data Conv'!E68</f>
        <v/>
      </c>
      <c r="C67" s="16" t="str">
        <f t="shared" si="9"/>
        <v>Pc=&gt;Sc</v>
      </c>
      <c r="D67" s="17" t="str">
        <f t="shared" ca="1" si="16"/>
        <v xml:space="preserve">    NUM</v>
      </c>
      <c r="E67" s="17" t="str">
        <f t="shared" ca="1" si="17"/>
        <v xml:space="preserve">     DENOM</v>
      </c>
      <c r="F67" s="18" t="str">
        <f t="shared" si="18"/>
        <v xml:space="preserve"> InterpVal</v>
      </c>
      <c r="G67" s="24" t="str">
        <f t="shared" si="19"/>
        <v xml:space="preserve">  EScum</v>
      </c>
      <c r="H67" s="24" t="str">
        <f t="shared" si="20"/>
        <v xml:space="preserve">   ESper</v>
      </c>
      <c r="I67" s="20" t="str">
        <f t="shared" si="21"/>
        <v xml:space="preserve">  SPI(t)per</v>
      </c>
      <c r="J67" s="20" t="str">
        <f t="shared" si="22"/>
        <v xml:space="preserve">  SPI(t)cum</v>
      </c>
      <c r="K67" s="22" t="str">
        <f t="shared" si="23"/>
        <v>AT</v>
      </c>
      <c r="L67" s="20" t="str">
        <f t="shared" si="24"/>
        <v xml:space="preserve">  SV(t)per</v>
      </c>
      <c r="M67" s="53" t="str">
        <f t="shared" si="25"/>
        <v xml:space="preserve"> SV(t)cum</v>
      </c>
      <c r="N67" s="55" t="str">
        <f t="shared" si="26"/>
        <v>IEAC(t)es</v>
      </c>
      <c r="O67" s="65" t="str">
        <f t="shared" si="27"/>
        <v>Comp Date</v>
      </c>
    </row>
    <row r="68" spans="1:15" x14ac:dyDescent="0.2">
      <c r="A68" s="25" t="str">
        <f>'Data Conv'!D69</f>
        <v/>
      </c>
      <c r="B68" s="25" t="str">
        <f>'Data Conv'!E69</f>
        <v/>
      </c>
      <c r="C68" s="16" t="str">
        <f t="shared" si="9"/>
        <v>Pc=&gt;Sc</v>
      </c>
      <c r="D68" s="17" t="str">
        <f t="shared" ca="1" si="16"/>
        <v xml:space="preserve">    NUM</v>
      </c>
      <c r="E68" s="17" t="str">
        <f t="shared" ca="1" si="17"/>
        <v xml:space="preserve">     DENOM</v>
      </c>
      <c r="F68" s="18" t="str">
        <f t="shared" si="18"/>
        <v xml:space="preserve"> InterpVal</v>
      </c>
      <c r="G68" s="24" t="str">
        <f t="shared" si="19"/>
        <v xml:space="preserve">  EScum</v>
      </c>
      <c r="H68" s="24" t="str">
        <f t="shared" si="20"/>
        <v xml:space="preserve">   ESper</v>
      </c>
      <c r="I68" s="20" t="str">
        <f t="shared" si="21"/>
        <v xml:space="preserve">  SPI(t)per</v>
      </c>
      <c r="J68" s="20" t="str">
        <f t="shared" si="22"/>
        <v xml:space="preserve">  SPI(t)cum</v>
      </c>
      <c r="K68" s="22" t="str">
        <f t="shared" si="23"/>
        <v>AT</v>
      </c>
      <c r="L68" s="20" t="str">
        <f t="shared" si="24"/>
        <v xml:space="preserve">  SV(t)per</v>
      </c>
      <c r="M68" s="53" t="str">
        <f t="shared" si="25"/>
        <v xml:space="preserve"> SV(t)cum</v>
      </c>
      <c r="N68" s="55" t="str">
        <f t="shared" si="26"/>
        <v>IEAC(t)es</v>
      </c>
      <c r="O68" s="65" t="str">
        <f t="shared" si="27"/>
        <v>Comp Date</v>
      </c>
    </row>
    <row r="69" spans="1:15" x14ac:dyDescent="0.2">
      <c r="A69" s="25" t="str">
        <f>'Data Conv'!D70</f>
        <v/>
      </c>
      <c r="B69" s="25" t="str">
        <f>'Data Conv'!E70</f>
        <v/>
      </c>
      <c r="C69" s="16" t="str">
        <f t="shared" ref="C69:C132" si="28">IF(ISNUMBER(A69),COUNTIF($B$3:$B$202,CONCATENATE("&lt;=",A69)),"Pc=&gt;Sc")</f>
        <v>Pc=&gt;Sc</v>
      </c>
      <c r="D69" s="17" t="str">
        <f t="shared" ca="1" si="16"/>
        <v xml:space="preserve">    NUM</v>
      </c>
      <c r="E69" s="17" t="str">
        <f t="shared" ca="1" si="17"/>
        <v xml:space="preserve">     DENOM</v>
      </c>
      <c r="F69" s="18" t="str">
        <f t="shared" si="18"/>
        <v xml:space="preserve"> InterpVal</v>
      </c>
      <c r="G69" s="24" t="str">
        <f t="shared" si="19"/>
        <v xml:space="preserve">  EScum</v>
      </c>
      <c r="H69" s="24" t="str">
        <f t="shared" si="20"/>
        <v xml:space="preserve">   ESper</v>
      </c>
      <c r="I69" s="20" t="str">
        <f t="shared" si="21"/>
        <v xml:space="preserve">  SPI(t)per</v>
      </c>
      <c r="J69" s="20" t="str">
        <f t="shared" si="22"/>
        <v xml:space="preserve">  SPI(t)cum</v>
      </c>
      <c r="K69" s="22" t="str">
        <f t="shared" si="23"/>
        <v>AT</v>
      </c>
      <c r="L69" s="20" t="str">
        <f t="shared" si="24"/>
        <v xml:space="preserve">  SV(t)per</v>
      </c>
      <c r="M69" s="53" t="str">
        <f t="shared" si="25"/>
        <v xml:space="preserve"> SV(t)cum</v>
      </c>
      <c r="N69" s="55" t="str">
        <f t="shared" si="26"/>
        <v>IEAC(t)es</v>
      </c>
      <c r="O69" s="65" t="str">
        <f t="shared" si="27"/>
        <v>Comp Date</v>
      </c>
    </row>
    <row r="70" spans="1:15" x14ac:dyDescent="0.2">
      <c r="A70" s="25" t="str">
        <f>'Data Conv'!D71</f>
        <v/>
      </c>
      <c r="B70" s="25" t="str">
        <f>'Data Conv'!E71</f>
        <v/>
      </c>
      <c r="C70" s="16" t="str">
        <f t="shared" si="28"/>
        <v>Pc=&gt;Sc</v>
      </c>
      <c r="D70" s="17" t="str">
        <f t="shared" ca="1" si="16"/>
        <v xml:space="preserve">    NUM</v>
      </c>
      <c r="E70" s="17" t="str">
        <f t="shared" ca="1" si="17"/>
        <v xml:space="preserve">     DENOM</v>
      </c>
      <c r="F70" s="18" t="str">
        <f t="shared" si="18"/>
        <v xml:space="preserve"> InterpVal</v>
      </c>
      <c r="G70" s="24" t="str">
        <f t="shared" si="19"/>
        <v xml:space="preserve">  EScum</v>
      </c>
      <c r="H70" s="24" t="str">
        <f t="shared" si="20"/>
        <v xml:space="preserve">   ESper</v>
      </c>
      <c r="I70" s="20" t="str">
        <f t="shared" si="21"/>
        <v xml:space="preserve">  SPI(t)per</v>
      </c>
      <c r="J70" s="20" t="str">
        <f t="shared" si="22"/>
        <v xml:space="preserve">  SPI(t)cum</v>
      </c>
      <c r="K70" s="22" t="str">
        <f t="shared" si="23"/>
        <v>AT</v>
      </c>
      <c r="L70" s="20" t="str">
        <f t="shared" si="24"/>
        <v xml:space="preserve">  SV(t)per</v>
      </c>
      <c r="M70" s="53" t="str">
        <f t="shared" si="25"/>
        <v xml:space="preserve"> SV(t)cum</v>
      </c>
      <c r="N70" s="55" t="str">
        <f t="shared" si="26"/>
        <v>IEAC(t)es</v>
      </c>
      <c r="O70" s="65" t="str">
        <f t="shared" si="27"/>
        <v>Comp Date</v>
      </c>
    </row>
    <row r="71" spans="1:15" x14ac:dyDescent="0.2">
      <c r="A71" s="25" t="str">
        <f>'Data Conv'!D72</f>
        <v/>
      </c>
      <c r="B71" s="25" t="str">
        <f>'Data Conv'!E72</f>
        <v/>
      </c>
      <c r="C71" s="16" t="str">
        <f t="shared" si="28"/>
        <v>Pc=&gt;Sc</v>
      </c>
      <c r="D71" s="17" t="str">
        <f t="shared" ca="1" si="16"/>
        <v xml:space="preserve">    NUM</v>
      </c>
      <c r="E71" s="17" t="str">
        <f t="shared" ca="1" si="17"/>
        <v xml:space="preserve">     DENOM</v>
      </c>
      <c r="F71" s="18" t="str">
        <f t="shared" si="18"/>
        <v xml:space="preserve"> InterpVal</v>
      </c>
      <c r="G71" s="24" t="str">
        <f t="shared" si="19"/>
        <v xml:space="preserve">  EScum</v>
      </c>
      <c r="H71" s="24" t="str">
        <f t="shared" si="20"/>
        <v xml:space="preserve">   ESper</v>
      </c>
      <c r="I71" s="20" t="str">
        <f t="shared" si="21"/>
        <v xml:space="preserve">  SPI(t)per</v>
      </c>
      <c r="J71" s="20" t="str">
        <f t="shared" si="22"/>
        <v xml:space="preserve">  SPI(t)cum</v>
      </c>
      <c r="K71" s="22" t="str">
        <f t="shared" si="23"/>
        <v>AT</v>
      </c>
      <c r="L71" s="20" t="str">
        <f t="shared" si="24"/>
        <v xml:space="preserve">  SV(t)per</v>
      </c>
      <c r="M71" s="53" t="str">
        <f t="shared" si="25"/>
        <v xml:space="preserve"> SV(t)cum</v>
      </c>
      <c r="N71" s="55" t="str">
        <f t="shared" si="26"/>
        <v>IEAC(t)es</v>
      </c>
      <c r="O71" s="65" t="str">
        <f t="shared" si="27"/>
        <v>Comp Date</v>
      </c>
    </row>
    <row r="72" spans="1:15" x14ac:dyDescent="0.2">
      <c r="A72" s="25" t="str">
        <f>'Data Conv'!D73</f>
        <v/>
      </c>
      <c r="B72" s="25" t="str">
        <f>'Data Conv'!E73</f>
        <v/>
      </c>
      <c r="C72" s="16" t="str">
        <f t="shared" si="28"/>
        <v>Pc=&gt;Sc</v>
      </c>
      <c r="D72" s="17" t="str">
        <f t="shared" ca="1" si="16"/>
        <v xml:space="preserve">    NUM</v>
      </c>
      <c r="E72" s="17" t="str">
        <f t="shared" ca="1" si="17"/>
        <v xml:space="preserve">     DENOM</v>
      </c>
      <c r="F72" s="18" t="str">
        <f t="shared" si="18"/>
        <v xml:space="preserve"> InterpVal</v>
      </c>
      <c r="G72" s="24" t="str">
        <f t="shared" si="19"/>
        <v xml:space="preserve">  EScum</v>
      </c>
      <c r="H72" s="24" t="str">
        <f t="shared" si="20"/>
        <v xml:space="preserve">   ESper</v>
      </c>
      <c r="I72" s="20" t="str">
        <f t="shared" si="21"/>
        <v xml:space="preserve">  SPI(t)per</v>
      </c>
      <c r="J72" s="20" t="str">
        <f t="shared" si="22"/>
        <v xml:space="preserve">  SPI(t)cum</v>
      </c>
      <c r="K72" s="22" t="str">
        <f t="shared" si="23"/>
        <v>AT</v>
      </c>
      <c r="L72" s="20" t="str">
        <f t="shared" si="24"/>
        <v xml:space="preserve">  SV(t)per</v>
      </c>
      <c r="M72" s="53" t="str">
        <f t="shared" si="25"/>
        <v xml:space="preserve"> SV(t)cum</v>
      </c>
      <c r="N72" s="55" t="str">
        <f t="shared" si="26"/>
        <v>IEAC(t)es</v>
      </c>
      <c r="O72" s="65" t="str">
        <f t="shared" si="27"/>
        <v>Comp Date</v>
      </c>
    </row>
    <row r="73" spans="1:15" x14ac:dyDescent="0.2">
      <c r="A73" s="25" t="str">
        <f>'Data Conv'!D74</f>
        <v/>
      </c>
      <c r="B73" s="25" t="str">
        <f>'Data Conv'!E74</f>
        <v/>
      </c>
      <c r="C73" s="16" t="str">
        <f t="shared" si="28"/>
        <v>Pc=&gt;Sc</v>
      </c>
      <c r="D73" s="17" t="str">
        <f t="shared" ca="1" si="16"/>
        <v xml:space="preserve">    NUM</v>
      </c>
      <c r="E73" s="17" t="str">
        <f t="shared" ca="1" si="17"/>
        <v xml:space="preserve">     DENOM</v>
      </c>
      <c r="F73" s="18" t="str">
        <f t="shared" si="18"/>
        <v xml:space="preserve"> InterpVal</v>
      </c>
      <c r="G73" s="24" t="str">
        <f t="shared" si="19"/>
        <v xml:space="preserve">  EScum</v>
      </c>
      <c r="H73" s="24" t="str">
        <f t="shared" si="20"/>
        <v xml:space="preserve">   ESper</v>
      </c>
      <c r="I73" s="20" t="str">
        <f t="shared" si="21"/>
        <v xml:space="preserve">  SPI(t)per</v>
      </c>
      <c r="J73" s="20" t="str">
        <f t="shared" si="22"/>
        <v xml:space="preserve">  SPI(t)cum</v>
      </c>
      <c r="K73" s="22" t="str">
        <f t="shared" si="23"/>
        <v>AT</v>
      </c>
      <c r="L73" s="20" t="str">
        <f t="shared" si="24"/>
        <v xml:space="preserve">  SV(t)per</v>
      </c>
      <c r="M73" s="53" t="str">
        <f t="shared" si="25"/>
        <v xml:space="preserve"> SV(t)cum</v>
      </c>
      <c r="N73" s="55" t="str">
        <f t="shared" si="26"/>
        <v>IEAC(t)es</v>
      </c>
      <c r="O73" s="65" t="str">
        <f t="shared" si="27"/>
        <v>Comp Date</v>
      </c>
    </row>
    <row r="74" spans="1:15" x14ac:dyDescent="0.2">
      <c r="A74" s="25" t="str">
        <f>'Data Conv'!D75</f>
        <v/>
      </c>
      <c r="B74" s="25" t="str">
        <f>'Data Conv'!E75</f>
        <v/>
      </c>
      <c r="C74" s="16" t="str">
        <f t="shared" si="28"/>
        <v>Pc=&gt;Sc</v>
      </c>
      <c r="D74" s="17" t="str">
        <f t="shared" ca="1" si="16"/>
        <v xml:space="preserve">    NUM</v>
      </c>
      <c r="E74" s="17" t="str">
        <f t="shared" ca="1" si="17"/>
        <v xml:space="preserve">     DENOM</v>
      </c>
      <c r="F74" s="18" t="str">
        <f t="shared" si="18"/>
        <v xml:space="preserve"> InterpVal</v>
      </c>
      <c r="G74" s="24" t="str">
        <f t="shared" si="19"/>
        <v xml:space="preserve">  EScum</v>
      </c>
      <c r="H74" s="24" t="str">
        <f t="shared" si="20"/>
        <v xml:space="preserve">   ESper</v>
      </c>
      <c r="I74" s="20" t="str">
        <f t="shared" si="21"/>
        <v xml:space="preserve">  SPI(t)per</v>
      </c>
      <c r="J74" s="20" t="str">
        <f t="shared" si="22"/>
        <v xml:space="preserve">  SPI(t)cum</v>
      </c>
      <c r="K74" s="22" t="str">
        <f t="shared" si="23"/>
        <v>AT</v>
      </c>
      <c r="L74" s="20" t="str">
        <f t="shared" si="24"/>
        <v xml:space="preserve">  SV(t)per</v>
      </c>
      <c r="M74" s="53" t="str">
        <f t="shared" si="25"/>
        <v xml:space="preserve"> SV(t)cum</v>
      </c>
      <c r="N74" s="55" t="str">
        <f t="shared" si="26"/>
        <v>IEAC(t)es</v>
      </c>
      <c r="O74" s="65" t="str">
        <f t="shared" si="27"/>
        <v>Comp Date</v>
      </c>
    </row>
    <row r="75" spans="1:15" x14ac:dyDescent="0.2">
      <c r="A75" s="25" t="str">
        <f>'Data Conv'!D76</f>
        <v/>
      </c>
      <c r="B75" s="25" t="str">
        <f>'Data Conv'!E76</f>
        <v/>
      </c>
      <c r="C75" s="16" t="str">
        <f t="shared" si="28"/>
        <v>Pc=&gt;Sc</v>
      </c>
      <c r="D75" s="17" t="str">
        <f t="shared" ca="1" si="16"/>
        <v xml:space="preserve">    NUM</v>
      </c>
      <c r="E75" s="17" t="str">
        <f t="shared" ca="1" si="17"/>
        <v xml:space="preserve">     DENOM</v>
      </c>
      <c r="F75" s="18" t="str">
        <f t="shared" si="18"/>
        <v xml:space="preserve"> InterpVal</v>
      </c>
      <c r="G75" s="24" t="str">
        <f t="shared" si="19"/>
        <v xml:space="preserve">  EScum</v>
      </c>
      <c r="H75" s="24" t="str">
        <f t="shared" si="20"/>
        <v xml:space="preserve">   ESper</v>
      </c>
      <c r="I75" s="20" t="str">
        <f t="shared" si="21"/>
        <v xml:space="preserve">  SPI(t)per</v>
      </c>
      <c r="J75" s="20" t="str">
        <f t="shared" si="22"/>
        <v xml:space="preserve">  SPI(t)cum</v>
      </c>
      <c r="K75" s="22" t="str">
        <f t="shared" si="23"/>
        <v>AT</v>
      </c>
      <c r="L75" s="20" t="str">
        <f t="shared" si="24"/>
        <v xml:space="preserve">  SV(t)per</v>
      </c>
      <c r="M75" s="53" t="str">
        <f t="shared" si="25"/>
        <v xml:space="preserve"> SV(t)cum</v>
      </c>
      <c r="N75" s="55" t="str">
        <f t="shared" si="26"/>
        <v>IEAC(t)es</v>
      </c>
      <c r="O75" s="65" t="str">
        <f t="shared" si="27"/>
        <v>Comp Date</v>
      </c>
    </row>
    <row r="76" spans="1:15" x14ac:dyDescent="0.2">
      <c r="A76" s="25" t="str">
        <f>'Data Conv'!D77</f>
        <v/>
      </c>
      <c r="B76" s="25" t="str">
        <f>'Data Conv'!E77</f>
        <v/>
      </c>
      <c r="C76" s="16" t="str">
        <f t="shared" si="28"/>
        <v>Pc=&gt;Sc</v>
      </c>
      <c r="D76" s="17" t="str">
        <f t="shared" ca="1" si="16"/>
        <v xml:space="preserve">    NUM</v>
      </c>
      <c r="E76" s="17" t="str">
        <f t="shared" ca="1" si="17"/>
        <v xml:space="preserve">     DENOM</v>
      </c>
      <c r="F76" s="18" t="str">
        <f t="shared" si="18"/>
        <v xml:space="preserve"> InterpVal</v>
      </c>
      <c r="G76" s="24" t="str">
        <f t="shared" si="19"/>
        <v xml:space="preserve">  EScum</v>
      </c>
      <c r="H76" s="24" t="str">
        <f t="shared" si="20"/>
        <v xml:space="preserve">   ESper</v>
      </c>
      <c r="I76" s="20" t="str">
        <f t="shared" si="21"/>
        <v xml:space="preserve">  SPI(t)per</v>
      </c>
      <c r="J76" s="20" t="str">
        <f t="shared" si="22"/>
        <v xml:space="preserve">  SPI(t)cum</v>
      </c>
      <c r="K76" s="22" t="str">
        <f t="shared" si="23"/>
        <v>AT</v>
      </c>
      <c r="L76" s="20" t="str">
        <f t="shared" si="24"/>
        <v xml:space="preserve">  SV(t)per</v>
      </c>
      <c r="M76" s="53" t="str">
        <f t="shared" si="25"/>
        <v xml:space="preserve"> SV(t)cum</v>
      </c>
      <c r="N76" s="55" t="str">
        <f t="shared" si="26"/>
        <v>IEAC(t)es</v>
      </c>
      <c r="O76" s="65" t="str">
        <f t="shared" si="27"/>
        <v>Comp Date</v>
      </c>
    </row>
    <row r="77" spans="1:15" x14ac:dyDescent="0.2">
      <c r="A77" s="25" t="str">
        <f>'Data Conv'!D78</f>
        <v/>
      </c>
      <c r="B77" s="25" t="str">
        <f>'Data Conv'!E78</f>
        <v/>
      </c>
      <c r="C77" s="16" t="str">
        <f t="shared" si="28"/>
        <v>Pc=&gt;Sc</v>
      </c>
      <c r="D77" s="17" t="str">
        <f t="shared" ca="1" si="16"/>
        <v xml:space="preserve">    NUM</v>
      </c>
      <c r="E77" s="17" t="str">
        <f t="shared" ca="1" si="17"/>
        <v xml:space="preserve">     DENOM</v>
      </c>
      <c r="F77" s="18" t="str">
        <f t="shared" si="18"/>
        <v xml:space="preserve"> InterpVal</v>
      </c>
      <c r="G77" s="24" t="str">
        <f t="shared" si="19"/>
        <v xml:space="preserve">  EScum</v>
      </c>
      <c r="H77" s="24" t="str">
        <f t="shared" si="20"/>
        <v xml:space="preserve">   ESper</v>
      </c>
      <c r="I77" s="20" t="str">
        <f t="shared" si="21"/>
        <v xml:space="preserve">  SPI(t)per</v>
      </c>
      <c r="J77" s="20" t="str">
        <f t="shared" si="22"/>
        <v xml:space="preserve">  SPI(t)cum</v>
      </c>
      <c r="K77" s="22" t="str">
        <f t="shared" si="23"/>
        <v>AT</v>
      </c>
      <c r="L77" s="20" t="str">
        <f t="shared" si="24"/>
        <v xml:space="preserve">  SV(t)per</v>
      </c>
      <c r="M77" s="53" t="str">
        <f t="shared" si="25"/>
        <v xml:space="preserve"> SV(t)cum</v>
      </c>
      <c r="N77" s="55" t="str">
        <f t="shared" si="26"/>
        <v>IEAC(t)es</v>
      </c>
      <c r="O77" s="65" t="str">
        <f t="shared" si="27"/>
        <v>Comp Date</v>
      </c>
    </row>
    <row r="78" spans="1:15" x14ac:dyDescent="0.2">
      <c r="A78" s="25" t="str">
        <f>'Data Conv'!D79</f>
        <v/>
      </c>
      <c r="B78" s="25" t="str">
        <f>'Data Conv'!E79</f>
        <v/>
      </c>
      <c r="C78" s="16" t="str">
        <f t="shared" si="28"/>
        <v>Pc=&gt;Sc</v>
      </c>
      <c r="D78" s="17" t="str">
        <f t="shared" ca="1" si="16"/>
        <v xml:space="preserve">    NUM</v>
      </c>
      <c r="E78" s="17" t="str">
        <f t="shared" ca="1" si="17"/>
        <v xml:space="preserve">     DENOM</v>
      </c>
      <c r="F78" s="18" t="str">
        <f t="shared" si="18"/>
        <v xml:space="preserve"> InterpVal</v>
      </c>
      <c r="G78" s="24" t="str">
        <f t="shared" si="19"/>
        <v xml:space="preserve">  EScum</v>
      </c>
      <c r="H78" s="24" t="str">
        <f t="shared" si="20"/>
        <v xml:space="preserve">   ESper</v>
      </c>
      <c r="I78" s="20" t="str">
        <f t="shared" si="21"/>
        <v xml:space="preserve">  SPI(t)per</v>
      </c>
      <c r="J78" s="20" t="str">
        <f t="shared" si="22"/>
        <v xml:space="preserve">  SPI(t)cum</v>
      </c>
      <c r="K78" s="22" t="str">
        <f t="shared" si="23"/>
        <v>AT</v>
      </c>
      <c r="L78" s="20" t="str">
        <f t="shared" si="24"/>
        <v xml:space="preserve">  SV(t)per</v>
      </c>
      <c r="M78" s="53" t="str">
        <f t="shared" si="25"/>
        <v xml:space="preserve"> SV(t)cum</v>
      </c>
      <c r="N78" s="55" t="str">
        <f t="shared" si="26"/>
        <v>IEAC(t)es</v>
      </c>
      <c r="O78" s="65" t="str">
        <f t="shared" si="27"/>
        <v>Comp Date</v>
      </c>
    </row>
    <row r="79" spans="1:15" x14ac:dyDescent="0.2">
      <c r="A79" s="25" t="str">
        <f>'Data Conv'!D80</f>
        <v/>
      </c>
      <c r="B79" s="25" t="str">
        <f>'Data Conv'!E80</f>
        <v/>
      </c>
      <c r="C79" s="16" t="str">
        <f t="shared" si="28"/>
        <v>Pc=&gt;Sc</v>
      </c>
      <c r="D79" s="17" t="str">
        <f t="shared" ca="1" si="16"/>
        <v xml:space="preserve">    NUM</v>
      </c>
      <c r="E79" s="17" t="str">
        <f t="shared" ca="1" si="17"/>
        <v xml:space="preserve">     DENOM</v>
      </c>
      <c r="F79" s="18" t="str">
        <f t="shared" si="18"/>
        <v xml:space="preserve"> InterpVal</v>
      </c>
      <c r="G79" s="24" t="str">
        <f t="shared" si="19"/>
        <v xml:space="preserve">  EScum</v>
      </c>
      <c r="H79" s="24" t="str">
        <f t="shared" si="20"/>
        <v xml:space="preserve">   ESper</v>
      </c>
      <c r="I79" s="20" t="str">
        <f t="shared" si="21"/>
        <v xml:space="preserve">  SPI(t)per</v>
      </c>
      <c r="J79" s="20" t="str">
        <f t="shared" si="22"/>
        <v xml:space="preserve">  SPI(t)cum</v>
      </c>
      <c r="K79" s="22" t="str">
        <f t="shared" si="23"/>
        <v>AT</v>
      </c>
      <c r="L79" s="20" t="str">
        <f t="shared" si="24"/>
        <v xml:space="preserve">  SV(t)per</v>
      </c>
      <c r="M79" s="53" t="str">
        <f t="shared" si="25"/>
        <v xml:space="preserve"> SV(t)cum</v>
      </c>
      <c r="N79" s="55" t="str">
        <f t="shared" si="26"/>
        <v>IEAC(t)es</v>
      </c>
      <c r="O79" s="65" t="str">
        <f t="shared" si="27"/>
        <v>Comp Date</v>
      </c>
    </row>
    <row r="80" spans="1:15" x14ac:dyDescent="0.2">
      <c r="A80" s="25" t="str">
        <f>'Data Conv'!D81</f>
        <v/>
      </c>
      <c r="B80" s="25" t="str">
        <f>'Data Conv'!E81</f>
        <v/>
      </c>
      <c r="C80" s="16" t="str">
        <f t="shared" si="28"/>
        <v>Pc=&gt;Sc</v>
      </c>
      <c r="D80" s="17" t="str">
        <f t="shared" ca="1" si="16"/>
        <v xml:space="preserve">    NUM</v>
      </c>
      <c r="E80" s="17" t="str">
        <f t="shared" ca="1" si="17"/>
        <v xml:space="preserve">     DENOM</v>
      </c>
      <c r="F80" s="18" t="str">
        <f t="shared" si="18"/>
        <v xml:space="preserve"> InterpVal</v>
      </c>
      <c r="G80" s="24" t="str">
        <f t="shared" si="19"/>
        <v xml:space="preserve">  EScum</v>
      </c>
      <c r="H80" s="24" t="str">
        <f t="shared" si="20"/>
        <v xml:space="preserve">   ESper</v>
      </c>
      <c r="I80" s="20" t="str">
        <f t="shared" si="21"/>
        <v xml:space="preserve">  SPI(t)per</v>
      </c>
      <c r="J80" s="20" t="str">
        <f t="shared" si="22"/>
        <v xml:space="preserve">  SPI(t)cum</v>
      </c>
      <c r="K80" s="22" t="str">
        <f t="shared" si="23"/>
        <v>AT</v>
      </c>
      <c r="L80" s="20" t="str">
        <f t="shared" si="24"/>
        <v xml:space="preserve">  SV(t)per</v>
      </c>
      <c r="M80" s="53" t="str">
        <f t="shared" si="25"/>
        <v xml:space="preserve"> SV(t)cum</v>
      </c>
      <c r="N80" s="55" t="str">
        <f t="shared" si="26"/>
        <v>IEAC(t)es</v>
      </c>
      <c r="O80" s="65" t="str">
        <f t="shared" si="27"/>
        <v>Comp Date</v>
      </c>
    </row>
    <row r="81" spans="1:15" x14ac:dyDescent="0.2">
      <c r="A81" s="25" t="str">
        <f>'Data Conv'!D82</f>
        <v/>
      </c>
      <c r="B81" s="25" t="str">
        <f>'Data Conv'!E82</f>
        <v/>
      </c>
      <c r="C81" s="16" t="str">
        <f t="shared" si="28"/>
        <v>Pc=&gt;Sc</v>
      </c>
      <c r="D81" s="17" t="str">
        <f t="shared" ca="1" si="16"/>
        <v xml:space="preserve">    NUM</v>
      </c>
      <c r="E81" s="17" t="str">
        <f t="shared" ca="1" si="17"/>
        <v xml:space="preserve">     DENOM</v>
      </c>
      <c r="F81" s="18" t="str">
        <f t="shared" si="18"/>
        <v xml:space="preserve"> InterpVal</v>
      </c>
      <c r="G81" s="24" t="str">
        <f t="shared" si="19"/>
        <v xml:space="preserve">  EScum</v>
      </c>
      <c r="H81" s="24" t="str">
        <f t="shared" si="20"/>
        <v xml:space="preserve">   ESper</v>
      </c>
      <c r="I81" s="20" t="str">
        <f t="shared" si="21"/>
        <v xml:space="preserve">  SPI(t)per</v>
      </c>
      <c r="J81" s="20" t="str">
        <f t="shared" si="22"/>
        <v xml:space="preserve">  SPI(t)cum</v>
      </c>
      <c r="K81" s="22" t="str">
        <f t="shared" si="23"/>
        <v>AT</v>
      </c>
      <c r="L81" s="20" t="str">
        <f t="shared" si="24"/>
        <v xml:space="preserve">  SV(t)per</v>
      </c>
      <c r="M81" s="53" t="str">
        <f t="shared" si="25"/>
        <v xml:space="preserve"> SV(t)cum</v>
      </c>
      <c r="N81" s="55" t="str">
        <f t="shared" si="26"/>
        <v>IEAC(t)es</v>
      </c>
      <c r="O81" s="65" t="str">
        <f t="shared" si="27"/>
        <v>Comp Date</v>
      </c>
    </row>
    <row r="82" spans="1:15" x14ac:dyDescent="0.2">
      <c r="A82" s="25" t="str">
        <f>'Data Conv'!D83</f>
        <v/>
      </c>
      <c r="B82" s="25" t="str">
        <f>'Data Conv'!E83</f>
        <v/>
      </c>
      <c r="C82" s="16" t="str">
        <f t="shared" si="28"/>
        <v>Pc=&gt;Sc</v>
      </c>
      <c r="D82" s="17" t="str">
        <f t="shared" ca="1" si="16"/>
        <v xml:space="preserve">    NUM</v>
      </c>
      <c r="E82" s="17" t="str">
        <f t="shared" ca="1" si="17"/>
        <v xml:space="preserve">     DENOM</v>
      </c>
      <c r="F82" s="18" t="str">
        <f t="shared" si="18"/>
        <v xml:space="preserve"> InterpVal</v>
      </c>
      <c r="G82" s="24" t="str">
        <f t="shared" si="19"/>
        <v xml:space="preserve">  EScum</v>
      </c>
      <c r="H82" s="24" t="str">
        <f t="shared" si="20"/>
        <v xml:space="preserve">   ESper</v>
      </c>
      <c r="I82" s="20" t="str">
        <f t="shared" si="21"/>
        <v xml:space="preserve">  SPI(t)per</v>
      </c>
      <c r="J82" s="20" t="str">
        <f t="shared" si="22"/>
        <v xml:space="preserve">  SPI(t)cum</v>
      </c>
      <c r="K82" s="22" t="str">
        <f t="shared" si="23"/>
        <v>AT</v>
      </c>
      <c r="L82" s="20" t="str">
        <f t="shared" si="24"/>
        <v xml:space="preserve">  SV(t)per</v>
      </c>
      <c r="M82" s="53" t="str">
        <f t="shared" si="25"/>
        <v xml:space="preserve"> SV(t)cum</v>
      </c>
      <c r="N82" s="55" t="str">
        <f t="shared" si="26"/>
        <v>IEAC(t)es</v>
      </c>
      <c r="O82" s="65" t="str">
        <f t="shared" si="27"/>
        <v>Comp Date</v>
      </c>
    </row>
    <row r="83" spans="1:15" x14ac:dyDescent="0.2">
      <c r="A83" s="25" t="str">
        <f>'Data Conv'!D84</f>
        <v/>
      </c>
      <c r="B83" s="25" t="str">
        <f>'Data Conv'!E84</f>
        <v/>
      </c>
      <c r="C83" s="16" t="str">
        <f t="shared" si="28"/>
        <v>Pc=&gt;Sc</v>
      </c>
      <c r="D83" s="17" t="str">
        <f t="shared" ca="1" si="16"/>
        <v xml:space="preserve">    NUM</v>
      </c>
      <c r="E83" s="17" t="str">
        <f t="shared" ca="1" si="17"/>
        <v xml:space="preserve">     DENOM</v>
      </c>
      <c r="F83" s="18" t="str">
        <f t="shared" si="18"/>
        <v xml:space="preserve"> InterpVal</v>
      </c>
      <c r="G83" s="24" t="str">
        <f t="shared" si="19"/>
        <v xml:space="preserve">  EScum</v>
      </c>
      <c r="H83" s="24" t="str">
        <f t="shared" si="20"/>
        <v xml:space="preserve">   ESper</v>
      </c>
      <c r="I83" s="20" t="str">
        <f t="shared" si="21"/>
        <v xml:space="preserve">  SPI(t)per</v>
      </c>
      <c r="J83" s="20" t="str">
        <f t="shared" si="22"/>
        <v xml:space="preserve">  SPI(t)cum</v>
      </c>
      <c r="K83" s="22" t="str">
        <f t="shared" si="23"/>
        <v>AT</v>
      </c>
      <c r="L83" s="20" t="str">
        <f t="shared" si="24"/>
        <v xml:space="preserve">  SV(t)per</v>
      </c>
      <c r="M83" s="53" t="str">
        <f t="shared" si="25"/>
        <v xml:space="preserve"> SV(t)cum</v>
      </c>
      <c r="N83" s="55" t="str">
        <f t="shared" si="26"/>
        <v>IEAC(t)es</v>
      </c>
      <c r="O83" s="65" t="str">
        <f t="shared" si="27"/>
        <v>Comp Date</v>
      </c>
    </row>
    <row r="84" spans="1:15" x14ac:dyDescent="0.2">
      <c r="A84" s="25" t="str">
        <f>'Data Conv'!D85</f>
        <v/>
      </c>
      <c r="B84" s="25" t="str">
        <f>'Data Conv'!E85</f>
        <v/>
      </c>
      <c r="C84" s="16" t="str">
        <f t="shared" si="28"/>
        <v>Pc=&gt;Sc</v>
      </c>
      <c r="D84" s="17" t="str">
        <f t="shared" ca="1" si="16"/>
        <v xml:space="preserve">    NUM</v>
      </c>
      <c r="E84" s="17" t="str">
        <f t="shared" ca="1" si="17"/>
        <v xml:space="preserve">     DENOM</v>
      </c>
      <c r="F84" s="18" t="str">
        <f t="shared" si="18"/>
        <v xml:space="preserve"> InterpVal</v>
      </c>
      <c r="G84" s="24" t="str">
        <f t="shared" si="19"/>
        <v xml:space="preserve">  EScum</v>
      </c>
      <c r="H84" s="24" t="str">
        <f t="shared" si="20"/>
        <v xml:space="preserve">   ESper</v>
      </c>
      <c r="I84" s="20" t="str">
        <f t="shared" si="21"/>
        <v xml:space="preserve">  SPI(t)per</v>
      </c>
      <c r="J84" s="20" t="str">
        <f t="shared" si="22"/>
        <v xml:space="preserve">  SPI(t)cum</v>
      </c>
      <c r="K84" s="22" t="str">
        <f t="shared" si="23"/>
        <v>AT</v>
      </c>
      <c r="L84" s="20" t="str">
        <f t="shared" si="24"/>
        <v xml:space="preserve">  SV(t)per</v>
      </c>
      <c r="M84" s="53" t="str">
        <f t="shared" si="25"/>
        <v xml:space="preserve"> SV(t)cum</v>
      </c>
      <c r="N84" s="55" t="str">
        <f t="shared" si="26"/>
        <v>IEAC(t)es</v>
      </c>
      <c r="O84" s="65" t="str">
        <f t="shared" si="27"/>
        <v>Comp Date</v>
      </c>
    </row>
    <row r="85" spans="1:15" x14ac:dyDescent="0.2">
      <c r="A85" s="25" t="str">
        <f>'Data Conv'!D86</f>
        <v/>
      </c>
      <c r="B85" s="25" t="str">
        <f>'Data Conv'!E86</f>
        <v/>
      </c>
      <c r="C85" s="16" t="str">
        <f t="shared" si="28"/>
        <v>Pc=&gt;Sc</v>
      </c>
      <c r="D85" s="17" t="str">
        <f t="shared" ca="1" si="16"/>
        <v xml:space="preserve">    NUM</v>
      </c>
      <c r="E85" s="17" t="str">
        <f t="shared" ca="1" si="17"/>
        <v xml:space="preserve">     DENOM</v>
      </c>
      <c r="F85" s="18" t="str">
        <f t="shared" si="18"/>
        <v xml:space="preserve"> InterpVal</v>
      </c>
      <c r="G85" s="24" t="str">
        <f t="shared" si="19"/>
        <v xml:space="preserve">  EScum</v>
      </c>
      <c r="H85" s="24" t="str">
        <f t="shared" si="20"/>
        <v xml:space="preserve">   ESper</v>
      </c>
      <c r="I85" s="20" t="str">
        <f t="shared" si="21"/>
        <v xml:space="preserve">  SPI(t)per</v>
      </c>
      <c r="J85" s="20" t="str">
        <f t="shared" si="22"/>
        <v xml:space="preserve">  SPI(t)cum</v>
      </c>
      <c r="K85" s="22" t="str">
        <f t="shared" si="23"/>
        <v>AT</v>
      </c>
      <c r="L85" s="20" t="str">
        <f t="shared" si="24"/>
        <v xml:space="preserve">  SV(t)per</v>
      </c>
      <c r="M85" s="53" t="str">
        <f t="shared" si="25"/>
        <v xml:space="preserve"> SV(t)cum</v>
      </c>
      <c r="N85" s="55" t="str">
        <f t="shared" si="26"/>
        <v>IEAC(t)es</v>
      </c>
      <c r="O85" s="65" t="str">
        <f t="shared" si="27"/>
        <v>Comp Date</v>
      </c>
    </row>
    <row r="86" spans="1:15" x14ac:dyDescent="0.2">
      <c r="A86" s="25" t="str">
        <f>'Data Conv'!D87</f>
        <v/>
      </c>
      <c r="B86" s="25" t="str">
        <f>'Data Conv'!E87</f>
        <v/>
      </c>
      <c r="C86" s="16" t="str">
        <f t="shared" si="28"/>
        <v>Pc=&gt;Sc</v>
      </c>
      <c r="D86" s="17" t="str">
        <f t="shared" ca="1" si="16"/>
        <v xml:space="preserve">    NUM</v>
      </c>
      <c r="E86" s="17" t="str">
        <f t="shared" ca="1" si="17"/>
        <v xml:space="preserve">     DENOM</v>
      </c>
      <c r="F86" s="18" t="str">
        <f t="shared" si="18"/>
        <v xml:space="preserve"> InterpVal</v>
      </c>
      <c r="G86" s="24" t="str">
        <f t="shared" si="19"/>
        <v xml:space="preserve">  EScum</v>
      </c>
      <c r="H86" s="24" t="str">
        <f t="shared" si="20"/>
        <v xml:space="preserve">   ESper</v>
      </c>
      <c r="I86" s="20" t="str">
        <f t="shared" si="21"/>
        <v xml:space="preserve">  SPI(t)per</v>
      </c>
      <c r="J86" s="20" t="str">
        <f t="shared" si="22"/>
        <v xml:space="preserve">  SPI(t)cum</v>
      </c>
      <c r="K86" s="22" t="str">
        <f t="shared" si="23"/>
        <v>AT</v>
      </c>
      <c r="L86" s="20" t="str">
        <f t="shared" si="24"/>
        <v xml:space="preserve">  SV(t)per</v>
      </c>
      <c r="M86" s="53" t="str">
        <f t="shared" si="25"/>
        <v xml:space="preserve"> SV(t)cum</v>
      </c>
      <c r="N86" s="55" t="str">
        <f t="shared" si="26"/>
        <v>IEAC(t)es</v>
      </c>
      <c r="O86" s="65" t="str">
        <f t="shared" si="27"/>
        <v>Comp Date</v>
      </c>
    </row>
    <row r="87" spans="1:15" x14ac:dyDescent="0.2">
      <c r="A87" s="25" t="str">
        <f>'Data Conv'!D88</f>
        <v/>
      </c>
      <c r="B87" s="25" t="str">
        <f>'Data Conv'!E88</f>
        <v/>
      </c>
      <c r="C87" s="16" t="str">
        <f t="shared" si="28"/>
        <v>Pc=&gt;Sc</v>
      </c>
      <c r="D87" s="17" t="str">
        <f t="shared" ca="1" si="16"/>
        <v xml:space="preserve">    NUM</v>
      </c>
      <c r="E87" s="17" t="str">
        <f t="shared" ca="1" si="17"/>
        <v xml:space="preserve">     DENOM</v>
      </c>
      <c r="F87" s="18" t="str">
        <f t="shared" si="18"/>
        <v xml:space="preserve"> InterpVal</v>
      </c>
      <c r="G87" s="24" t="str">
        <f t="shared" si="19"/>
        <v xml:space="preserve">  EScum</v>
      </c>
      <c r="H87" s="24" t="str">
        <f t="shared" si="20"/>
        <v xml:space="preserve">   ESper</v>
      </c>
      <c r="I87" s="20" t="str">
        <f t="shared" si="21"/>
        <v xml:space="preserve">  SPI(t)per</v>
      </c>
      <c r="J87" s="20" t="str">
        <f t="shared" si="22"/>
        <v xml:space="preserve">  SPI(t)cum</v>
      </c>
      <c r="K87" s="22" t="str">
        <f t="shared" si="23"/>
        <v>AT</v>
      </c>
      <c r="L87" s="20" t="str">
        <f t="shared" si="24"/>
        <v xml:space="preserve">  SV(t)per</v>
      </c>
      <c r="M87" s="53" t="str">
        <f t="shared" si="25"/>
        <v xml:space="preserve"> SV(t)cum</v>
      </c>
      <c r="N87" s="55" t="str">
        <f t="shared" si="26"/>
        <v>IEAC(t)es</v>
      </c>
      <c r="O87" s="65" t="str">
        <f t="shared" si="27"/>
        <v>Comp Date</v>
      </c>
    </row>
    <row r="88" spans="1:15" x14ac:dyDescent="0.2">
      <c r="A88" s="25" t="str">
        <f>'Data Conv'!D89</f>
        <v/>
      </c>
      <c r="B88" s="25" t="str">
        <f>'Data Conv'!E89</f>
        <v/>
      </c>
      <c r="C88" s="16" t="str">
        <f t="shared" si="28"/>
        <v>Pc=&gt;Sc</v>
      </c>
      <c r="D88" s="17" t="str">
        <f t="shared" ca="1" si="16"/>
        <v xml:space="preserve">    NUM</v>
      </c>
      <c r="E88" s="17" t="str">
        <f t="shared" ca="1" si="17"/>
        <v xml:space="preserve">     DENOM</v>
      </c>
      <c r="F88" s="18" t="str">
        <f t="shared" si="18"/>
        <v xml:space="preserve"> InterpVal</v>
      </c>
      <c r="G88" s="24" t="str">
        <f t="shared" si="19"/>
        <v xml:space="preserve">  EScum</v>
      </c>
      <c r="H88" s="24" t="str">
        <f t="shared" si="20"/>
        <v xml:space="preserve">   ESper</v>
      </c>
      <c r="I88" s="20" t="str">
        <f t="shared" si="21"/>
        <v xml:space="preserve">  SPI(t)per</v>
      </c>
      <c r="J88" s="20" t="str">
        <f t="shared" si="22"/>
        <v xml:space="preserve">  SPI(t)cum</v>
      </c>
      <c r="K88" s="22" t="str">
        <f t="shared" si="23"/>
        <v>AT</v>
      </c>
      <c r="L88" s="20" t="str">
        <f t="shared" si="24"/>
        <v xml:space="preserve">  SV(t)per</v>
      </c>
      <c r="M88" s="53" t="str">
        <f t="shared" si="25"/>
        <v xml:space="preserve"> SV(t)cum</v>
      </c>
      <c r="N88" s="55" t="str">
        <f t="shared" si="26"/>
        <v>IEAC(t)es</v>
      </c>
      <c r="O88" s="65" t="str">
        <f t="shared" si="27"/>
        <v>Comp Date</v>
      </c>
    </row>
    <row r="89" spans="1:15" x14ac:dyDescent="0.2">
      <c r="A89" s="25" t="str">
        <f>'Data Conv'!D90</f>
        <v/>
      </c>
      <c r="B89" s="25" t="str">
        <f>'Data Conv'!E90</f>
        <v/>
      </c>
      <c r="C89" s="16" t="str">
        <f t="shared" si="28"/>
        <v>Pc=&gt;Sc</v>
      </c>
      <c r="D89" s="17" t="str">
        <f t="shared" ca="1" si="16"/>
        <v xml:space="preserve">    NUM</v>
      </c>
      <c r="E89" s="17" t="str">
        <f t="shared" ca="1" si="17"/>
        <v xml:space="preserve">     DENOM</v>
      </c>
      <c r="F89" s="18" t="str">
        <f t="shared" si="18"/>
        <v xml:space="preserve"> InterpVal</v>
      </c>
      <c r="G89" s="24" t="str">
        <f t="shared" si="19"/>
        <v xml:space="preserve">  EScum</v>
      </c>
      <c r="H89" s="24" t="str">
        <f t="shared" si="20"/>
        <v xml:space="preserve">   ESper</v>
      </c>
      <c r="I89" s="20" t="str">
        <f t="shared" si="21"/>
        <v xml:space="preserve">  SPI(t)per</v>
      </c>
      <c r="J89" s="20" t="str">
        <f t="shared" si="22"/>
        <v xml:space="preserve">  SPI(t)cum</v>
      </c>
      <c r="K89" s="22" t="str">
        <f t="shared" si="23"/>
        <v>AT</v>
      </c>
      <c r="L89" s="20" t="str">
        <f t="shared" si="24"/>
        <v xml:space="preserve">  SV(t)per</v>
      </c>
      <c r="M89" s="53" t="str">
        <f t="shared" si="25"/>
        <v xml:space="preserve"> SV(t)cum</v>
      </c>
      <c r="N89" s="55" t="str">
        <f t="shared" si="26"/>
        <v>IEAC(t)es</v>
      </c>
      <c r="O89" s="65" t="str">
        <f t="shared" si="27"/>
        <v>Comp Date</v>
      </c>
    </row>
    <row r="90" spans="1:15" x14ac:dyDescent="0.2">
      <c r="A90" s="25" t="str">
        <f>'Data Conv'!D91</f>
        <v/>
      </c>
      <c r="B90" s="25" t="str">
        <f>'Data Conv'!E91</f>
        <v/>
      </c>
      <c r="C90" s="16" t="str">
        <f t="shared" si="28"/>
        <v>Pc=&gt;Sc</v>
      </c>
      <c r="D90" s="17" t="str">
        <f t="shared" ca="1" si="16"/>
        <v xml:space="preserve">    NUM</v>
      </c>
      <c r="E90" s="17" t="str">
        <f t="shared" ca="1" si="17"/>
        <v xml:space="preserve">     DENOM</v>
      </c>
      <c r="F90" s="18" t="str">
        <f t="shared" si="18"/>
        <v xml:space="preserve"> InterpVal</v>
      </c>
      <c r="G90" s="24" t="str">
        <f t="shared" si="19"/>
        <v xml:space="preserve">  EScum</v>
      </c>
      <c r="H90" s="24" t="str">
        <f t="shared" si="20"/>
        <v xml:space="preserve">   ESper</v>
      </c>
      <c r="I90" s="20" t="str">
        <f t="shared" si="21"/>
        <v xml:space="preserve">  SPI(t)per</v>
      </c>
      <c r="J90" s="20" t="str">
        <f t="shared" si="22"/>
        <v xml:space="preserve">  SPI(t)cum</v>
      </c>
      <c r="K90" s="22" t="str">
        <f t="shared" si="23"/>
        <v>AT</v>
      </c>
      <c r="L90" s="20" t="str">
        <f t="shared" si="24"/>
        <v xml:space="preserve">  SV(t)per</v>
      </c>
      <c r="M90" s="53" t="str">
        <f t="shared" si="25"/>
        <v xml:space="preserve"> SV(t)cum</v>
      </c>
      <c r="N90" s="55" t="str">
        <f t="shared" si="26"/>
        <v>IEAC(t)es</v>
      </c>
      <c r="O90" s="65" t="str">
        <f t="shared" si="27"/>
        <v>Comp Date</v>
      </c>
    </row>
    <row r="91" spans="1:15" x14ac:dyDescent="0.2">
      <c r="A91" s="25" t="str">
        <f>'Data Conv'!D92</f>
        <v/>
      </c>
      <c r="B91" s="25" t="str">
        <f>'Data Conv'!E92</f>
        <v/>
      </c>
      <c r="C91" s="16" t="str">
        <f t="shared" si="28"/>
        <v>Pc=&gt;Sc</v>
      </c>
      <c r="D91" s="17" t="str">
        <f t="shared" ca="1" si="16"/>
        <v xml:space="preserve">    NUM</v>
      </c>
      <c r="E91" s="17" t="str">
        <f t="shared" ca="1" si="17"/>
        <v xml:space="preserve">     DENOM</v>
      </c>
      <c r="F91" s="18" t="str">
        <f t="shared" si="18"/>
        <v xml:space="preserve"> InterpVal</v>
      </c>
      <c r="G91" s="24" t="str">
        <f t="shared" si="19"/>
        <v xml:space="preserve">  EScum</v>
      </c>
      <c r="H91" s="24" t="str">
        <f t="shared" si="20"/>
        <v xml:space="preserve">   ESper</v>
      </c>
      <c r="I91" s="20" t="str">
        <f t="shared" si="21"/>
        <v xml:space="preserve">  SPI(t)per</v>
      </c>
      <c r="J91" s="20" t="str">
        <f t="shared" si="22"/>
        <v xml:space="preserve">  SPI(t)cum</v>
      </c>
      <c r="K91" s="22" t="str">
        <f t="shared" si="23"/>
        <v>AT</v>
      </c>
      <c r="L91" s="20" t="str">
        <f t="shared" si="24"/>
        <v xml:space="preserve">  SV(t)per</v>
      </c>
      <c r="M91" s="53" t="str">
        <f t="shared" si="25"/>
        <v xml:space="preserve"> SV(t)cum</v>
      </c>
      <c r="N91" s="55" t="str">
        <f t="shared" si="26"/>
        <v>IEAC(t)es</v>
      </c>
      <c r="O91" s="65" t="str">
        <f t="shared" si="27"/>
        <v>Comp Date</v>
      </c>
    </row>
    <row r="92" spans="1:15" x14ac:dyDescent="0.2">
      <c r="A92" s="25" t="str">
        <f>'Data Conv'!D93</f>
        <v/>
      </c>
      <c r="B92" s="25" t="str">
        <f>'Data Conv'!E93</f>
        <v/>
      </c>
      <c r="C92" s="16" t="str">
        <f t="shared" si="28"/>
        <v>Pc=&gt;Sc</v>
      </c>
      <c r="D92" s="17" t="str">
        <f t="shared" ca="1" si="16"/>
        <v xml:space="preserve">    NUM</v>
      </c>
      <c r="E92" s="17" t="str">
        <f t="shared" ca="1" si="17"/>
        <v xml:space="preserve">     DENOM</v>
      </c>
      <c r="F92" s="18" t="str">
        <f t="shared" si="18"/>
        <v xml:space="preserve"> InterpVal</v>
      </c>
      <c r="G92" s="24" t="str">
        <f t="shared" si="19"/>
        <v xml:space="preserve">  EScum</v>
      </c>
      <c r="H92" s="24" t="str">
        <f t="shared" si="20"/>
        <v xml:space="preserve">   ESper</v>
      </c>
      <c r="I92" s="20" t="str">
        <f t="shared" si="21"/>
        <v xml:space="preserve">  SPI(t)per</v>
      </c>
      <c r="J92" s="20" t="str">
        <f t="shared" si="22"/>
        <v xml:space="preserve">  SPI(t)cum</v>
      </c>
      <c r="K92" s="22" t="str">
        <f t="shared" si="23"/>
        <v>AT</v>
      </c>
      <c r="L92" s="20" t="str">
        <f t="shared" si="24"/>
        <v xml:space="preserve">  SV(t)per</v>
      </c>
      <c r="M92" s="53" t="str">
        <f t="shared" si="25"/>
        <v xml:space="preserve"> SV(t)cum</v>
      </c>
      <c r="N92" s="55" t="str">
        <f t="shared" si="26"/>
        <v>IEAC(t)es</v>
      </c>
      <c r="O92" s="65" t="str">
        <f t="shared" si="27"/>
        <v>Comp Date</v>
      </c>
    </row>
    <row r="93" spans="1:15" x14ac:dyDescent="0.2">
      <c r="A93" s="25" t="str">
        <f>'Data Conv'!D94</f>
        <v/>
      </c>
      <c r="B93" s="25" t="str">
        <f>'Data Conv'!E94</f>
        <v/>
      </c>
      <c r="C93" s="16" t="str">
        <f t="shared" si="28"/>
        <v>Pc=&gt;Sc</v>
      </c>
      <c r="D93" s="17" t="str">
        <f t="shared" ca="1" si="16"/>
        <v xml:space="preserve">    NUM</v>
      </c>
      <c r="E93" s="17" t="str">
        <f t="shared" ca="1" si="17"/>
        <v xml:space="preserve">     DENOM</v>
      </c>
      <c r="F93" s="18" t="str">
        <f t="shared" si="18"/>
        <v xml:space="preserve"> InterpVal</v>
      </c>
      <c r="G93" s="24" t="str">
        <f t="shared" si="19"/>
        <v xml:space="preserve">  EScum</v>
      </c>
      <c r="H93" s="24" t="str">
        <f t="shared" si="20"/>
        <v xml:space="preserve">   ESper</v>
      </c>
      <c r="I93" s="20" t="str">
        <f t="shared" si="21"/>
        <v xml:space="preserve">  SPI(t)per</v>
      </c>
      <c r="J93" s="20" t="str">
        <f t="shared" si="22"/>
        <v xml:space="preserve">  SPI(t)cum</v>
      </c>
      <c r="K93" s="22" t="str">
        <f t="shared" si="23"/>
        <v>AT</v>
      </c>
      <c r="L93" s="20" t="str">
        <f t="shared" si="24"/>
        <v xml:space="preserve">  SV(t)per</v>
      </c>
      <c r="M93" s="53" t="str">
        <f t="shared" si="25"/>
        <v xml:space="preserve"> SV(t)cum</v>
      </c>
      <c r="N93" s="55" t="str">
        <f t="shared" si="26"/>
        <v>IEAC(t)es</v>
      </c>
      <c r="O93" s="65" t="str">
        <f t="shared" si="27"/>
        <v>Comp Date</v>
      </c>
    </row>
    <row r="94" spans="1:15" x14ac:dyDescent="0.2">
      <c r="A94" s="25" t="str">
        <f>'Data Conv'!D95</f>
        <v/>
      </c>
      <c r="B94" s="25" t="str">
        <f>'Data Conv'!E95</f>
        <v/>
      </c>
      <c r="C94" s="16" t="str">
        <f t="shared" si="28"/>
        <v>Pc=&gt;Sc</v>
      </c>
      <c r="D94" s="17" t="str">
        <f t="shared" ca="1" si="16"/>
        <v xml:space="preserve">    NUM</v>
      </c>
      <c r="E94" s="17" t="str">
        <f t="shared" ca="1" si="17"/>
        <v xml:space="preserve">     DENOM</v>
      </c>
      <c r="F94" s="18" t="str">
        <f t="shared" si="18"/>
        <v xml:space="preserve"> InterpVal</v>
      </c>
      <c r="G94" s="24" t="str">
        <f t="shared" si="19"/>
        <v xml:space="preserve">  EScum</v>
      </c>
      <c r="H94" s="24" t="str">
        <f t="shared" si="20"/>
        <v xml:space="preserve">   ESper</v>
      </c>
      <c r="I94" s="20" t="str">
        <f t="shared" si="21"/>
        <v xml:space="preserve">  SPI(t)per</v>
      </c>
      <c r="J94" s="20" t="str">
        <f t="shared" si="22"/>
        <v xml:space="preserve">  SPI(t)cum</v>
      </c>
      <c r="K94" s="22" t="str">
        <f t="shared" si="23"/>
        <v>AT</v>
      </c>
      <c r="L94" s="20" t="str">
        <f t="shared" si="24"/>
        <v xml:space="preserve">  SV(t)per</v>
      </c>
      <c r="M94" s="53" t="str">
        <f t="shared" si="25"/>
        <v xml:space="preserve"> SV(t)cum</v>
      </c>
      <c r="N94" s="55" t="str">
        <f t="shared" si="26"/>
        <v>IEAC(t)es</v>
      </c>
      <c r="O94" s="65" t="str">
        <f t="shared" si="27"/>
        <v>Comp Date</v>
      </c>
    </row>
    <row r="95" spans="1:15" x14ac:dyDescent="0.2">
      <c r="A95" s="25" t="str">
        <f>'Data Conv'!D96</f>
        <v/>
      </c>
      <c r="B95" s="25" t="str">
        <f>'Data Conv'!E96</f>
        <v/>
      </c>
      <c r="C95" s="16" t="str">
        <f t="shared" si="28"/>
        <v>Pc=&gt;Sc</v>
      </c>
      <c r="D95" s="17" t="str">
        <f t="shared" ca="1" si="16"/>
        <v xml:space="preserve">    NUM</v>
      </c>
      <c r="E95" s="17" t="str">
        <f t="shared" ca="1" si="17"/>
        <v xml:space="preserve">     DENOM</v>
      </c>
      <c r="F95" s="18" t="str">
        <f t="shared" si="18"/>
        <v xml:space="preserve"> InterpVal</v>
      </c>
      <c r="G95" s="24" t="str">
        <f t="shared" si="19"/>
        <v xml:space="preserve">  EScum</v>
      </c>
      <c r="H95" s="24" t="str">
        <f t="shared" si="20"/>
        <v xml:space="preserve">   ESper</v>
      </c>
      <c r="I95" s="20" t="str">
        <f t="shared" si="21"/>
        <v xml:space="preserve">  SPI(t)per</v>
      </c>
      <c r="J95" s="20" t="str">
        <f t="shared" si="22"/>
        <v xml:space="preserve">  SPI(t)cum</v>
      </c>
      <c r="K95" s="22" t="str">
        <f t="shared" si="23"/>
        <v>AT</v>
      </c>
      <c r="L95" s="20" t="str">
        <f t="shared" si="24"/>
        <v xml:space="preserve">  SV(t)per</v>
      </c>
      <c r="M95" s="53" t="str">
        <f t="shared" si="25"/>
        <v xml:space="preserve"> SV(t)cum</v>
      </c>
      <c r="N95" s="55" t="str">
        <f t="shared" si="26"/>
        <v>IEAC(t)es</v>
      </c>
      <c r="O95" s="65" t="str">
        <f t="shared" si="27"/>
        <v>Comp Date</v>
      </c>
    </row>
    <row r="96" spans="1:15" x14ac:dyDescent="0.2">
      <c r="A96" s="25" t="str">
        <f>'Data Conv'!D97</f>
        <v/>
      </c>
      <c r="B96" s="25" t="str">
        <f>'Data Conv'!E97</f>
        <v/>
      </c>
      <c r="C96" s="16" t="str">
        <f t="shared" si="28"/>
        <v>Pc=&gt;Sc</v>
      </c>
      <c r="D96" s="17" t="str">
        <f t="shared" ca="1" si="16"/>
        <v xml:space="preserve">    NUM</v>
      </c>
      <c r="E96" s="17" t="str">
        <f t="shared" ca="1" si="17"/>
        <v xml:space="preserve">     DENOM</v>
      </c>
      <c r="F96" s="18" t="str">
        <f t="shared" si="18"/>
        <v xml:space="preserve"> InterpVal</v>
      </c>
      <c r="G96" s="24" t="str">
        <f t="shared" si="19"/>
        <v xml:space="preserve">  EScum</v>
      </c>
      <c r="H96" s="24" t="str">
        <f t="shared" si="20"/>
        <v xml:space="preserve">   ESper</v>
      </c>
      <c r="I96" s="20" t="str">
        <f t="shared" si="21"/>
        <v xml:space="preserve">  SPI(t)per</v>
      </c>
      <c r="J96" s="20" t="str">
        <f t="shared" si="22"/>
        <v xml:space="preserve">  SPI(t)cum</v>
      </c>
      <c r="K96" s="22" t="str">
        <f t="shared" si="23"/>
        <v>AT</v>
      </c>
      <c r="L96" s="20" t="str">
        <f t="shared" si="24"/>
        <v xml:space="preserve">  SV(t)per</v>
      </c>
      <c r="M96" s="53" t="str">
        <f t="shared" si="25"/>
        <v xml:space="preserve"> SV(t)cum</v>
      </c>
      <c r="N96" s="55" t="str">
        <f t="shared" si="26"/>
        <v>IEAC(t)es</v>
      </c>
      <c r="O96" s="65" t="str">
        <f t="shared" si="27"/>
        <v>Comp Date</v>
      </c>
    </row>
    <row r="97" spans="1:15" x14ac:dyDescent="0.2">
      <c r="A97" s="25" t="str">
        <f>'Data Conv'!D98</f>
        <v/>
      </c>
      <c r="B97" s="25" t="str">
        <f>'Data Conv'!E98</f>
        <v/>
      </c>
      <c r="C97" s="16" t="str">
        <f t="shared" si="28"/>
        <v>Pc=&gt;Sc</v>
      </c>
      <c r="D97" s="17" t="str">
        <f t="shared" ca="1" si="16"/>
        <v xml:space="preserve">    NUM</v>
      </c>
      <c r="E97" s="17" t="str">
        <f t="shared" ca="1" si="17"/>
        <v xml:space="preserve">     DENOM</v>
      </c>
      <c r="F97" s="18" t="str">
        <f t="shared" si="18"/>
        <v xml:space="preserve"> InterpVal</v>
      </c>
      <c r="G97" s="24" t="str">
        <f t="shared" si="19"/>
        <v xml:space="preserve">  EScum</v>
      </c>
      <c r="H97" s="24" t="str">
        <f t="shared" si="20"/>
        <v xml:space="preserve">   ESper</v>
      </c>
      <c r="I97" s="20" t="str">
        <f t="shared" si="21"/>
        <v xml:space="preserve">  SPI(t)per</v>
      </c>
      <c r="J97" s="20" t="str">
        <f t="shared" si="22"/>
        <v xml:space="preserve">  SPI(t)cum</v>
      </c>
      <c r="K97" s="22" t="str">
        <f t="shared" si="23"/>
        <v>AT</v>
      </c>
      <c r="L97" s="20" t="str">
        <f t="shared" si="24"/>
        <v xml:space="preserve">  SV(t)per</v>
      </c>
      <c r="M97" s="53" t="str">
        <f t="shared" si="25"/>
        <v xml:space="preserve"> SV(t)cum</v>
      </c>
      <c r="N97" s="55" t="str">
        <f t="shared" si="26"/>
        <v>IEAC(t)es</v>
      </c>
      <c r="O97" s="65" t="str">
        <f t="shared" si="27"/>
        <v>Comp Date</v>
      </c>
    </row>
    <row r="98" spans="1:15" x14ac:dyDescent="0.2">
      <c r="A98" s="25" t="str">
        <f>'Data Conv'!D99</f>
        <v/>
      </c>
      <c r="B98" s="25" t="str">
        <f>'Data Conv'!E99</f>
        <v/>
      </c>
      <c r="C98" s="16" t="str">
        <f t="shared" si="28"/>
        <v>Pc=&gt;Sc</v>
      </c>
      <c r="D98" s="17" t="str">
        <f t="shared" ca="1" si="16"/>
        <v xml:space="preserve">    NUM</v>
      </c>
      <c r="E98" s="17" t="str">
        <f t="shared" ca="1" si="17"/>
        <v xml:space="preserve">     DENOM</v>
      </c>
      <c r="F98" s="18" t="str">
        <f t="shared" si="18"/>
        <v xml:space="preserve"> InterpVal</v>
      </c>
      <c r="G98" s="24" t="str">
        <f t="shared" si="19"/>
        <v xml:space="preserve">  EScum</v>
      </c>
      <c r="H98" s="24" t="str">
        <f t="shared" si="20"/>
        <v xml:space="preserve">   ESper</v>
      </c>
      <c r="I98" s="20" t="str">
        <f t="shared" si="21"/>
        <v xml:space="preserve">  SPI(t)per</v>
      </c>
      <c r="J98" s="20" t="str">
        <f t="shared" si="22"/>
        <v xml:space="preserve">  SPI(t)cum</v>
      </c>
      <c r="K98" s="22" t="str">
        <f t="shared" si="23"/>
        <v>AT</v>
      </c>
      <c r="L98" s="20" t="str">
        <f t="shared" si="24"/>
        <v xml:space="preserve">  SV(t)per</v>
      </c>
      <c r="M98" s="53" t="str">
        <f t="shared" si="25"/>
        <v xml:space="preserve"> SV(t)cum</v>
      </c>
      <c r="N98" s="55" t="str">
        <f t="shared" si="26"/>
        <v>IEAC(t)es</v>
      </c>
      <c r="O98" s="65" t="str">
        <f t="shared" si="27"/>
        <v>Comp Date</v>
      </c>
    </row>
    <row r="99" spans="1:15" x14ac:dyDescent="0.2">
      <c r="A99" s="25" t="str">
        <f>'Data Conv'!D100</f>
        <v/>
      </c>
      <c r="B99" s="25" t="str">
        <f>'Data Conv'!E100</f>
        <v/>
      </c>
      <c r="C99" s="16" t="str">
        <f t="shared" si="28"/>
        <v>Pc=&gt;Sc</v>
      </c>
      <c r="D99" s="17" t="str">
        <f t="shared" ca="1" si="16"/>
        <v xml:space="preserve">    NUM</v>
      </c>
      <c r="E99" s="17" t="str">
        <f t="shared" ca="1" si="17"/>
        <v xml:space="preserve">     DENOM</v>
      </c>
      <c r="F99" s="18" t="str">
        <f t="shared" si="18"/>
        <v xml:space="preserve"> InterpVal</v>
      </c>
      <c r="G99" s="24" t="str">
        <f t="shared" si="19"/>
        <v xml:space="preserve">  EScum</v>
      </c>
      <c r="H99" s="24" t="str">
        <f t="shared" si="20"/>
        <v xml:space="preserve">   ESper</v>
      </c>
      <c r="I99" s="20" t="str">
        <f t="shared" si="21"/>
        <v xml:space="preserve">  SPI(t)per</v>
      </c>
      <c r="J99" s="20" t="str">
        <f t="shared" si="22"/>
        <v xml:space="preserve">  SPI(t)cum</v>
      </c>
      <c r="K99" s="22" t="str">
        <f t="shared" si="23"/>
        <v>AT</v>
      </c>
      <c r="L99" s="20" t="str">
        <f t="shared" si="24"/>
        <v xml:space="preserve">  SV(t)per</v>
      </c>
      <c r="M99" s="53" t="str">
        <f t="shared" si="25"/>
        <v xml:space="preserve"> SV(t)cum</v>
      </c>
      <c r="N99" s="55" t="str">
        <f t="shared" si="26"/>
        <v>IEAC(t)es</v>
      </c>
      <c r="O99" s="65" t="str">
        <f t="shared" si="27"/>
        <v>Comp Date</v>
      </c>
    </row>
    <row r="100" spans="1:15" x14ac:dyDescent="0.2">
      <c r="A100" s="25" t="str">
        <f>'Data Conv'!D101</f>
        <v/>
      </c>
      <c r="B100" s="25" t="str">
        <f>'Data Conv'!E101</f>
        <v/>
      </c>
      <c r="C100" s="16" t="str">
        <f t="shared" si="28"/>
        <v>Pc=&gt;Sc</v>
      </c>
      <c r="D100" s="17" t="str">
        <f t="shared" ca="1" si="16"/>
        <v xml:space="preserve">    NUM</v>
      </c>
      <c r="E100" s="17" t="str">
        <f t="shared" ca="1" si="17"/>
        <v xml:space="preserve">     DENOM</v>
      </c>
      <c r="F100" s="18" t="str">
        <f t="shared" si="18"/>
        <v xml:space="preserve"> InterpVal</v>
      </c>
      <c r="G100" s="24" t="str">
        <f t="shared" si="19"/>
        <v xml:space="preserve">  EScum</v>
      </c>
      <c r="H100" s="24" t="str">
        <f t="shared" si="20"/>
        <v xml:space="preserve">   ESper</v>
      </c>
      <c r="I100" s="20" t="str">
        <f t="shared" si="21"/>
        <v xml:space="preserve">  SPI(t)per</v>
      </c>
      <c r="J100" s="20" t="str">
        <f t="shared" si="22"/>
        <v xml:space="preserve">  SPI(t)cum</v>
      </c>
      <c r="K100" s="22" t="str">
        <f t="shared" si="23"/>
        <v>AT</v>
      </c>
      <c r="L100" s="20" t="str">
        <f t="shared" si="24"/>
        <v xml:space="preserve">  SV(t)per</v>
      </c>
      <c r="M100" s="53" t="str">
        <f t="shared" si="25"/>
        <v xml:space="preserve"> SV(t)cum</v>
      </c>
      <c r="N100" s="55" t="str">
        <f t="shared" si="26"/>
        <v>IEAC(t)es</v>
      </c>
      <c r="O100" s="65" t="str">
        <f t="shared" si="27"/>
        <v>Comp Date</v>
      </c>
    </row>
    <row r="101" spans="1:15" x14ac:dyDescent="0.2">
      <c r="A101" s="25" t="str">
        <f>'Data Conv'!D102</f>
        <v/>
      </c>
      <c r="B101" s="25" t="str">
        <f>'Data Conv'!E102</f>
        <v/>
      </c>
      <c r="C101" s="16" t="str">
        <f t="shared" si="28"/>
        <v>Pc=&gt;Sc</v>
      </c>
      <c r="D101" s="17" t="str">
        <f t="shared" ca="1" si="16"/>
        <v xml:space="preserve">    NUM</v>
      </c>
      <c r="E101" s="17" t="str">
        <f t="shared" ca="1" si="17"/>
        <v xml:space="preserve">     DENOM</v>
      </c>
      <c r="F101" s="18" t="str">
        <f t="shared" si="18"/>
        <v xml:space="preserve"> InterpVal</v>
      </c>
      <c r="G101" s="24" t="str">
        <f t="shared" si="19"/>
        <v xml:space="preserve">  EScum</v>
      </c>
      <c r="H101" s="24" t="str">
        <f t="shared" si="20"/>
        <v xml:space="preserve">   ESper</v>
      </c>
      <c r="I101" s="20" t="str">
        <f t="shared" si="21"/>
        <v xml:space="preserve">  SPI(t)per</v>
      </c>
      <c r="J101" s="20" t="str">
        <f t="shared" si="22"/>
        <v xml:space="preserve">  SPI(t)cum</v>
      </c>
      <c r="K101" s="22" t="str">
        <f t="shared" si="23"/>
        <v>AT</v>
      </c>
      <c r="L101" s="20" t="str">
        <f t="shared" si="24"/>
        <v xml:space="preserve">  SV(t)per</v>
      </c>
      <c r="M101" s="53" t="str">
        <f t="shared" si="25"/>
        <v xml:space="preserve"> SV(t)cum</v>
      </c>
      <c r="N101" s="55" t="str">
        <f t="shared" si="26"/>
        <v>IEAC(t)es</v>
      </c>
      <c r="O101" s="65" t="str">
        <f t="shared" si="27"/>
        <v>Comp Date</v>
      </c>
    </row>
    <row r="102" spans="1:15" x14ac:dyDescent="0.2">
      <c r="A102" s="25" t="str">
        <f>'Data Conv'!D103</f>
        <v/>
      </c>
      <c r="B102" s="25" t="str">
        <f>'Data Conv'!E103</f>
        <v/>
      </c>
      <c r="C102" s="16" t="str">
        <f t="shared" si="28"/>
        <v>Pc=&gt;Sc</v>
      </c>
      <c r="D102" s="17" t="str">
        <f t="shared" ca="1" si="16"/>
        <v xml:space="preserve">    NUM</v>
      </c>
      <c r="E102" s="17" t="str">
        <f t="shared" ca="1" si="17"/>
        <v xml:space="preserve">     DENOM</v>
      </c>
      <c r="F102" s="18" t="str">
        <f t="shared" si="18"/>
        <v xml:space="preserve"> InterpVal</v>
      </c>
      <c r="G102" s="24" t="str">
        <f t="shared" si="19"/>
        <v xml:space="preserve">  EScum</v>
      </c>
      <c r="H102" s="24" t="str">
        <f t="shared" si="20"/>
        <v xml:space="preserve">   ESper</v>
      </c>
      <c r="I102" s="20" t="str">
        <f t="shared" si="21"/>
        <v xml:space="preserve">  SPI(t)per</v>
      </c>
      <c r="J102" s="20" t="str">
        <f t="shared" si="22"/>
        <v xml:space="preserve">  SPI(t)cum</v>
      </c>
      <c r="K102" s="22" t="str">
        <f t="shared" si="23"/>
        <v>AT</v>
      </c>
      <c r="L102" s="20" t="str">
        <f t="shared" si="24"/>
        <v xml:space="preserve">  SV(t)per</v>
      </c>
      <c r="M102" s="53" t="str">
        <f t="shared" si="25"/>
        <v xml:space="preserve"> SV(t)cum</v>
      </c>
      <c r="N102" s="55" t="str">
        <f t="shared" si="26"/>
        <v>IEAC(t)es</v>
      </c>
      <c r="O102" s="65" t="str">
        <f t="shared" si="27"/>
        <v>Comp Date</v>
      </c>
    </row>
    <row r="103" spans="1:15" x14ac:dyDescent="0.2">
      <c r="A103" s="25" t="str">
        <f>'Data Conv'!D104</f>
        <v/>
      </c>
      <c r="B103" s="25" t="str">
        <f>'Data Conv'!E104</f>
        <v/>
      </c>
      <c r="C103" s="16" t="str">
        <f t="shared" si="28"/>
        <v>Pc=&gt;Sc</v>
      </c>
      <c r="D103" s="17" t="str">
        <f t="shared" ca="1" si="16"/>
        <v xml:space="preserve">    NUM</v>
      </c>
      <c r="E103" s="17" t="str">
        <f t="shared" ca="1" si="17"/>
        <v xml:space="preserve">     DENOM</v>
      </c>
      <c r="F103" s="18" t="str">
        <f t="shared" si="18"/>
        <v xml:space="preserve"> InterpVal</v>
      </c>
      <c r="G103" s="24" t="str">
        <f t="shared" si="19"/>
        <v xml:space="preserve">  EScum</v>
      </c>
      <c r="H103" s="24" t="str">
        <f t="shared" si="20"/>
        <v xml:space="preserve">   ESper</v>
      </c>
      <c r="I103" s="20" t="str">
        <f t="shared" si="21"/>
        <v xml:space="preserve">  SPI(t)per</v>
      </c>
      <c r="J103" s="20" t="str">
        <f t="shared" si="22"/>
        <v xml:space="preserve">  SPI(t)cum</v>
      </c>
      <c r="K103" s="22" t="str">
        <f t="shared" si="23"/>
        <v>AT</v>
      </c>
      <c r="L103" s="20" t="str">
        <f t="shared" si="24"/>
        <v xml:space="preserve">  SV(t)per</v>
      </c>
      <c r="M103" s="53" t="str">
        <f t="shared" si="25"/>
        <v xml:space="preserve"> SV(t)cum</v>
      </c>
      <c r="N103" s="55" t="str">
        <f t="shared" si="26"/>
        <v>IEAC(t)es</v>
      </c>
      <c r="O103" s="65" t="str">
        <f t="shared" si="27"/>
        <v>Comp Date</v>
      </c>
    </row>
    <row r="104" spans="1:15" x14ac:dyDescent="0.2">
      <c r="A104" s="25" t="str">
        <f>'Data Conv'!D105</f>
        <v/>
      </c>
      <c r="B104" s="25" t="str">
        <f>'Data Conv'!E105</f>
        <v/>
      </c>
      <c r="C104" s="16" t="str">
        <f t="shared" si="28"/>
        <v>Pc=&gt;Sc</v>
      </c>
      <c r="D104" s="17" t="str">
        <f t="shared" ca="1" si="16"/>
        <v xml:space="preserve">    NUM</v>
      </c>
      <c r="E104" s="17" t="str">
        <f t="shared" ca="1" si="17"/>
        <v xml:space="preserve">     DENOM</v>
      </c>
      <c r="F104" s="18" t="str">
        <f t="shared" si="18"/>
        <v xml:space="preserve"> InterpVal</v>
      </c>
      <c r="G104" s="24" t="str">
        <f t="shared" si="19"/>
        <v xml:space="preserve">  EScum</v>
      </c>
      <c r="H104" s="24" t="str">
        <f t="shared" si="20"/>
        <v xml:space="preserve">   ESper</v>
      </c>
      <c r="I104" s="20" t="str">
        <f t="shared" si="21"/>
        <v xml:space="preserve">  SPI(t)per</v>
      </c>
      <c r="J104" s="20" t="str">
        <f t="shared" si="22"/>
        <v xml:space="preserve">  SPI(t)cum</v>
      </c>
      <c r="K104" s="22" t="str">
        <f t="shared" si="23"/>
        <v>AT</v>
      </c>
      <c r="L104" s="20" t="str">
        <f t="shared" si="24"/>
        <v xml:space="preserve">  SV(t)per</v>
      </c>
      <c r="M104" s="53" t="str">
        <f t="shared" si="25"/>
        <v xml:space="preserve"> SV(t)cum</v>
      </c>
      <c r="N104" s="55" t="str">
        <f t="shared" si="26"/>
        <v>IEAC(t)es</v>
      </c>
      <c r="O104" s="65" t="str">
        <f t="shared" si="27"/>
        <v>Comp Date</v>
      </c>
    </row>
    <row r="105" spans="1:15" x14ac:dyDescent="0.2">
      <c r="A105" s="25" t="str">
        <f>'Data Conv'!D106</f>
        <v/>
      </c>
      <c r="B105" s="25" t="str">
        <f>'Data Conv'!E106</f>
        <v/>
      </c>
      <c r="C105" s="16" t="str">
        <f t="shared" si="28"/>
        <v>Pc=&gt;Sc</v>
      </c>
      <c r="D105" s="17" t="str">
        <f t="shared" ca="1" si="16"/>
        <v xml:space="preserve">    NUM</v>
      </c>
      <c r="E105" s="17" t="str">
        <f t="shared" ca="1" si="17"/>
        <v xml:space="preserve">     DENOM</v>
      </c>
      <c r="F105" s="18" t="str">
        <f t="shared" si="18"/>
        <v xml:space="preserve"> InterpVal</v>
      </c>
      <c r="G105" s="24" t="str">
        <f t="shared" si="19"/>
        <v xml:space="preserve">  EScum</v>
      </c>
      <c r="H105" s="24" t="str">
        <f t="shared" si="20"/>
        <v xml:space="preserve">   ESper</v>
      </c>
      <c r="I105" s="20" t="str">
        <f t="shared" si="21"/>
        <v xml:space="preserve">  SPI(t)per</v>
      </c>
      <c r="J105" s="20" t="str">
        <f t="shared" si="22"/>
        <v xml:space="preserve">  SPI(t)cum</v>
      </c>
      <c r="K105" s="22" t="str">
        <f t="shared" si="23"/>
        <v>AT</v>
      </c>
      <c r="L105" s="20" t="str">
        <f t="shared" si="24"/>
        <v xml:space="preserve">  SV(t)per</v>
      </c>
      <c r="M105" s="53" t="str">
        <f t="shared" si="25"/>
        <v xml:space="preserve"> SV(t)cum</v>
      </c>
      <c r="N105" s="55" t="str">
        <f t="shared" si="26"/>
        <v>IEAC(t)es</v>
      </c>
      <c r="O105" s="65" t="str">
        <f t="shared" si="27"/>
        <v>Comp Date</v>
      </c>
    </row>
    <row r="106" spans="1:15" x14ac:dyDescent="0.2">
      <c r="A106" s="25" t="str">
        <f>'Data Conv'!D107</f>
        <v/>
      </c>
      <c r="B106" s="25" t="str">
        <f>'Data Conv'!E107</f>
        <v/>
      </c>
      <c r="C106" s="16" t="str">
        <f t="shared" si="28"/>
        <v>Pc=&gt;Sc</v>
      </c>
      <c r="D106" s="17" t="str">
        <f t="shared" ca="1" si="16"/>
        <v xml:space="preserve">    NUM</v>
      </c>
      <c r="E106" s="17" t="str">
        <f t="shared" ca="1" si="17"/>
        <v xml:space="preserve">     DENOM</v>
      </c>
      <c r="F106" s="18" t="str">
        <f t="shared" si="18"/>
        <v xml:space="preserve"> InterpVal</v>
      </c>
      <c r="G106" s="24" t="str">
        <f t="shared" si="19"/>
        <v xml:space="preserve">  EScum</v>
      </c>
      <c r="H106" s="24" t="str">
        <f t="shared" si="20"/>
        <v xml:space="preserve">   ESper</v>
      </c>
      <c r="I106" s="20" t="str">
        <f t="shared" si="21"/>
        <v xml:space="preserve">  SPI(t)per</v>
      </c>
      <c r="J106" s="20" t="str">
        <f t="shared" si="22"/>
        <v xml:space="preserve">  SPI(t)cum</v>
      </c>
      <c r="K106" s="22" t="str">
        <f t="shared" si="23"/>
        <v>AT</v>
      </c>
      <c r="L106" s="20" t="str">
        <f t="shared" si="24"/>
        <v xml:space="preserve">  SV(t)per</v>
      </c>
      <c r="M106" s="53" t="str">
        <f t="shared" si="25"/>
        <v xml:space="preserve"> SV(t)cum</v>
      </c>
      <c r="N106" s="55" t="str">
        <f t="shared" si="26"/>
        <v>IEAC(t)es</v>
      </c>
      <c r="O106" s="65" t="str">
        <f t="shared" si="27"/>
        <v>Comp Date</v>
      </c>
    </row>
    <row r="107" spans="1:15" x14ac:dyDescent="0.2">
      <c r="A107" s="25" t="str">
        <f>'Data Conv'!D108</f>
        <v/>
      </c>
      <c r="B107" s="25" t="str">
        <f>'Data Conv'!E108</f>
        <v/>
      </c>
      <c r="C107" s="16" t="str">
        <f t="shared" si="28"/>
        <v>Pc=&gt;Sc</v>
      </c>
      <c r="D107" s="17" t="str">
        <f t="shared" ca="1" si="16"/>
        <v xml:space="preserve">    NUM</v>
      </c>
      <c r="E107" s="17" t="str">
        <f t="shared" ca="1" si="17"/>
        <v xml:space="preserve">     DENOM</v>
      </c>
      <c r="F107" s="18" t="str">
        <f t="shared" si="18"/>
        <v xml:space="preserve"> InterpVal</v>
      </c>
      <c r="G107" s="24" t="str">
        <f t="shared" si="19"/>
        <v xml:space="preserve">  EScum</v>
      </c>
      <c r="H107" s="24" t="str">
        <f t="shared" si="20"/>
        <v xml:space="preserve">   ESper</v>
      </c>
      <c r="I107" s="20" t="str">
        <f t="shared" si="21"/>
        <v xml:space="preserve">  SPI(t)per</v>
      </c>
      <c r="J107" s="20" t="str">
        <f t="shared" si="22"/>
        <v xml:space="preserve">  SPI(t)cum</v>
      </c>
      <c r="K107" s="22" t="str">
        <f t="shared" si="23"/>
        <v>AT</v>
      </c>
      <c r="L107" s="20" t="str">
        <f t="shared" si="24"/>
        <v xml:space="preserve">  SV(t)per</v>
      </c>
      <c r="M107" s="53" t="str">
        <f t="shared" si="25"/>
        <v xml:space="preserve"> SV(t)cum</v>
      </c>
      <c r="N107" s="55" t="str">
        <f t="shared" si="26"/>
        <v>IEAC(t)es</v>
      </c>
      <c r="O107" s="65" t="str">
        <f t="shared" si="27"/>
        <v>Comp Date</v>
      </c>
    </row>
    <row r="108" spans="1:15" x14ac:dyDescent="0.2">
      <c r="A108" s="25" t="str">
        <f>'Data Conv'!D109</f>
        <v/>
      </c>
      <c r="B108" s="25" t="str">
        <f>'Data Conv'!E109</f>
        <v/>
      </c>
      <c r="C108" s="16" t="str">
        <f t="shared" si="28"/>
        <v>Pc=&gt;Sc</v>
      </c>
      <c r="D108" s="17" t="str">
        <f t="shared" ca="1" si="16"/>
        <v xml:space="preserve">    NUM</v>
      </c>
      <c r="E108" s="17" t="str">
        <f t="shared" ca="1" si="17"/>
        <v xml:space="preserve">     DENOM</v>
      </c>
      <c r="F108" s="18" t="str">
        <f t="shared" si="18"/>
        <v xml:space="preserve"> InterpVal</v>
      </c>
      <c r="G108" s="24" t="str">
        <f t="shared" si="19"/>
        <v xml:space="preserve">  EScum</v>
      </c>
      <c r="H108" s="24" t="str">
        <f t="shared" si="20"/>
        <v xml:space="preserve">   ESper</v>
      </c>
      <c r="I108" s="20" t="str">
        <f t="shared" si="21"/>
        <v xml:space="preserve">  SPI(t)per</v>
      </c>
      <c r="J108" s="20" t="str">
        <f t="shared" si="22"/>
        <v xml:space="preserve">  SPI(t)cum</v>
      </c>
      <c r="K108" s="22" t="str">
        <f t="shared" si="23"/>
        <v>AT</v>
      </c>
      <c r="L108" s="20" t="str">
        <f t="shared" si="24"/>
        <v xml:space="preserve">  SV(t)per</v>
      </c>
      <c r="M108" s="53" t="str">
        <f t="shared" si="25"/>
        <v xml:space="preserve"> SV(t)cum</v>
      </c>
      <c r="N108" s="55" t="str">
        <f t="shared" si="26"/>
        <v>IEAC(t)es</v>
      </c>
      <c r="O108" s="65" t="str">
        <f t="shared" si="27"/>
        <v>Comp Date</v>
      </c>
    </row>
    <row r="109" spans="1:15" x14ac:dyDescent="0.2">
      <c r="A109" s="25" t="str">
        <f>'Data Conv'!D110</f>
        <v/>
      </c>
      <c r="B109" s="25" t="str">
        <f>'Data Conv'!E110</f>
        <v/>
      </c>
      <c r="C109" s="16" t="str">
        <f t="shared" si="28"/>
        <v>Pc=&gt;Sc</v>
      </c>
      <c r="D109" s="17" t="str">
        <f t="shared" ca="1" si="16"/>
        <v xml:space="preserve">    NUM</v>
      </c>
      <c r="E109" s="17" t="str">
        <f t="shared" ca="1" si="17"/>
        <v xml:space="preserve">     DENOM</v>
      </c>
      <c r="F109" s="18" t="str">
        <f t="shared" si="18"/>
        <v xml:space="preserve"> InterpVal</v>
      </c>
      <c r="G109" s="24" t="str">
        <f t="shared" si="19"/>
        <v xml:space="preserve">  EScum</v>
      </c>
      <c r="H109" s="24" t="str">
        <f t="shared" si="20"/>
        <v xml:space="preserve">   ESper</v>
      </c>
      <c r="I109" s="20" t="str">
        <f t="shared" si="21"/>
        <v xml:space="preserve">  SPI(t)per</v>
      </c>
      <c r="J109" s="20" t="str">
        <f t="shared" si="22"/>
        <v xml:space="preserve">  SPI(t)cum</v>
      </c>
      <c r="K109" s="22" t="str">
        <f t="shared" si="23"/>
        <v>AT</v>
      </c>
      <c r="L109" s="20" t="str">
        <f t="shared" si="24"/>
        <v xml:space="preserve">  SV(t)per</v>
      </c>
      <c r="M109" s="53" t="str">
        <f t="shared" si="25"/>
        <v xml:space="preserve"> SV(t)cum</v>
      </c>
      <c r="N109" s="55" t="str">
        <f t="shared" si="26"/>
        <v>IEAC(t)es</v>
      </c>
      <c r="O109" s="65" t="str">
        <f t="shared" si="27"/>
        <v>Comp Date</v>
      </c>
    </row>
    <row r="110" spans="1:15" x14ac:dyDescent="0.2">
      <c r="A110" s="25" t="str">
        <f>'Data Conv'!D111</f>
        <v/>
      </c>
      <c r="B110" s="25" t="str">
        <f>'Data Conv'!E111</f>
        <v/>
      </c>
      <c r="C110" s="16" t="str">
        <f t="shared" si="28"/>
        <v>Pc=&gt;Sc</v>
      </c>
      <c r="D110" s="17" t="str">
        <f t="shared" ca="1" si="16"/>
        <v xml:space="preserve">    NUM</v>
      </c>
      <c r="E110" s="17" t="str">
        <f t="shared" ca="1" si="17"/>
        <v xml:space="preserve">     DENOM</v>
      </c>
      <c r="F110" s="18" t="str">
        <f t="shared" si="18"/>
        <v xml:space="preserve"> InterpVal</v>
      </c>
      <c r="G110" s="24" t="str">
        <f t="shared" si="19"/>
        <v xml:space="preserve">  EScum</v>
      </c>
      <c r="H110" s="24" t="str">
        <f t="shared" si="20"/>
        <v xml:space="preserve">   ESper</v>
      </c>
      <c r="I110" s="20" t="str">
        <f t="shared" si="21"/>
        <v xml:space="preserve">  SPI(t)per</v>
      </c>
      <c r="J110" s="20" t="str">
        <f t="shared" si="22"/>
        <v xml:space="preserve">  SPI(t)cum</v>
      </c>
      <c r="K110" s="22" t="str">
        <f t="shared" si="23"/>
        <v>AT</v>
      </c>
      <c r="L110" s="20" t="str">
        <f t="shared" si="24"/>
        <v xml:space="preserve">  SV(t)per</v>
      </c>
      <c r="M110" s="53" t="str">
        <f t="shared" si="25"/>
        <v xml:space="preserve"> SV(t)cum</v>
      </c>
      <c r="N110" s="55" t="str">
        <f t="shared" si="26"/>
        <v>IEAC(t)es</v>
      </c>
      <c r="O110" s="65" t="str">
        <f t="shared" si="27"/>
        <v>Comp Date</v>
      </c>
    </row>
    <row r="111" spans="1:15" x14ac:dyDescent="0.2">
      <c r="A111" s="25" t="str">
        <f>'Data Conv'!D112</f>
        <v/>
      </c>
      <c r="B111" s="25" t="str">
        <f>'Data Conv'!E112</f>
        <v/>
      </c>
      <c r="C111" s="16" t="str">
        <f t="shared" si="28"/>
        <v>Pc=&gt;Sc</v>
      </c>
      <c r="D111" s="17" t="str">
        <f t="shared" ca="1" si="16"/>
        <v xml:space="preserve">    NUM</v>
      </c>
      <c r="E111" s="17" t="str">
        <f t="shared" ca="1" si="17"/>
        <v xml:space="preserve">     DENOM</v>
      </c>
      <c r="F111" s="18" t="str">
        <f t="shared" si="18"/>
        <v xml:space="preserve"> InterpVal</v>
      </c>
      <c r="G111" s="24" t="str">
        <f t="shared" si="19"/>
        <v xml:space="preserve">  EScum</v>
      </c>
      <c r="H111" s="24" t="str">
        <f t="shared" si="20"/>
        <v xml:space="preserve">   ESper</v>
      </c>
      <c r="I111" s="20" t="str">
        <f t="shared" si="21"/>
        <v xml:space="preserve">  SPI(t)per</v>
      </c>
      <c r="J111" s="20" t="str">
        <f t="shared" si="22"/>
        <v xml:space="preserve">  SPI(t)cum</v>
      </c>
      <c r="K111" s="22" t="str">
        <f t="shared" si="23"/>
        <v>AT</v>
      </c>
      <c r="L111" s="20" t="str">
        <f t="shared" si="24"/>
        <v xml:space="preserve">  SV(t)per</v>
      </c>
      <c r="M111" s="53" t="str">
        <f t="shared" si="25"/>
        <v xml:space="preserve"> SV(t)cum</v>
      </c>
      <c r="N111" s="55" t="str">
        <f t="shared" si="26"/>
        <v>IEAC(t)es</v>
      </c>
      <c r="O111" s="65" t="str">
        <f t="shared" si="27"/>
        <v>Comp Date</v>
      </c>
    </row>
    <row r="112" spans="1:15" x14ac:dyDescent="0.2">
      <c r="A112" s="25" t="str">
        <f>'Data Conv'!D113</f>
        <v/>
      </c>
      <c r="B112" s="25" t="str">
        <f>'Data Conv'!E113</f>
        <v/>
      </c>
      <c r="C112" s="16" t="str">
        <f t="shared" si="28"/>
        <v>Pc=&gt;Sc</v>
      </c>
      <c r="D112" s="17" t="str">
        <f t="shared" ca="1" si="16"/>
        <v xml:space="preserve">    NUM</v>
      </c>
      <c r="E112" s="17" t="str">
        <f t="shared" ca="1" si="17"/>
        <v xml:space="preserve">     DENOM</v>
      </c>
      <c r="F112" s="18" t="str">
        <f t="shared" si="18"/>
        <v xml:space="preserve"> InterpVal</v>
      </c>
      <c r="G112" s="24" t="str">
        <f t="shared" si="19"/>
        <v xml:space="preserve">  EScum</v>
      </c>
      <c r="H112" s="24" t="str">
        <f t="shared" si="20"/>
        <v xml:space="preserve">   ESper</v>
      </c>
      <c r="I112" s="20" t="str">
        <f t="shared" si="21"/>
        <v xml:space="preserve">  SPI(t)per</v>
      </c>
      <c r="J112" s="20" t="str">
        <f t="shared" si="22"/>
        <v xml:space="preserve">  SPI(t)cum</v>
      </c>
      <c r="K112" s="22" t="str">
        <f t="shared" si="23"/>
        <v>AT</v>
      </c>
      <c r="L112" s="20" t="str">
        <f t="shared" si="24"/>
        <v xml:space="preserve">  SV(t)per</v>
      </c>
      <c r="M112" s="53" t="str">
        <f t="shared" si="25"/>
        <v xml:space="preserve"> SV(t)cum</v>
      </c>
      <c r="N112" s="55" t="str">
        <f t="shared" si="26"/>
        <v>IEAC(t)es</v>
      </c>
      <c r="O112" s="65" t="str">
        <f t="shared" si="27"/>
        <v>Comp Date</v>
      </c>
    </row>
    <row r="113" spans="1:15" x14ac:dyDescent="0.2">
      <c r="A113" s="25" t="str">
        <f>'Data Conv'!D114</f>
        <v/>
      </c>
      <c r="B113" s="25" t="str">
        <f>'Data Conv'!E114</f>
        <v/>
      </c>
      <c r="C113" s="16" t="str">
        <f t="shared" si="28"/>
        <v>Pc=&gt;Sc</v>
      </c>
      <c r="D113" s="17" t="str">
        <f t="shared" ca="1" si="16"/>
        <v xml:space="preserve">    NUM</v>
      </c>
      <c r="E113" s="17" t="str">
        <f t="shared" ca="1" si="17"/>
        <v xml:space="preserve">     DENOM</v>
      </c>
      <c r="F113" s="18" t="str">
        <f t="shared" si="18"/>
        <v xml:space="preserve"> InterpVal</v>
      </c>
      <c r="G113" s="24" t="str">
        <f t="shared" si="19"/>
        <v xml:space="preserve">  EScum</v>
      </c>
      <c r="H113" s="24" t="str">
        <f t="shared" si="20"/>
        <v xml:space="preserve">   ESper</v>
      </c>
      <c r="I113" s="20" t="str">
        <f t="shared" si="21"/>
        <v xml:space="preserve">  SPI(t)per</v>
      </c>
      <c r="J113" s="20" t="str">
        <f t="shared" si="22"/>
        <v xml:space="preserve">  SPI(t)cum</v>
      </c>
      <c r="K113" s="22" t="str">
        <f t="shared" si="23"/>
        <v>AT</v>
      </c>
      <c r="L113" s="20" t="str">
        <f t="shared" si="24"/>
        <v xml:space="preserve">  SV(t)per</v>
      </c>
      <c r="M113" s="53" t="str">
        <f t="shared" si="25"/>
        <v xml:space="preserve"> SV(t)cum</v>
      </c>
      <c r="N113" s="55" t="str">
        <f t="shared" si="26"/>
        <v>IEAC(t)es</v>
      </c>
      <c r="O113" s="65" t="str">
        <f t="shared" si="27"/>
        <v>Comp Date</v>
      </c>
    </row>
    <row r="114" spans="1:15" x14ac:dyDescent="0.2">
      <c r="A114" s="25" t="str">
        <f>'Data Conv'!D115</f>
        <v/>
      </c>
      <c r="B114" s="25" t="str">
        <f>'Data Conv'!E115</f>
        <v/>
      </c>
      <c r="C114" s="16" t="str">
        <f t="shared" si="28"/>
        <v>Pc=&gt;Sc</v>
      </c>
      <c r="D114" s="17" t="str">
        <f t="shared" ca="1" si="16"/>
        <v xml:space="preserve">    NUM</v>
      </c>
      <c r="E114" s="17" t="str">
        <f t="shared" ca="1" si="17"/>
        <v xml:space="preserve">     DENOM</v>
      </c>
      <c r="F114" s="18" t="str">
        <f t="shared" si="18"/>
        <v xml:space="preserve"> InterpVal</v>
      </c>
      <c r="G114" s="24" t="str">
        <f t="shared" si="19"/>
        <v xml:space="preserve">  EScum</v>
      </c>
      <c r="H114" s="24" t="str">
        <f t="shared" si="20"/>
        <v xml:space="preserve">   ESper</v>
      </c>
      <c r="I114" s="20" t="str">
        <f t="shared" si="21"/>
        <v xml:space="preserve">  SPI(t)per</v>
      </c>
      <c r="J114" s="20" t="str">
        <f t="shared" si="22"/>
        <v xml:space="preserve">  SPI(t)cum</v>
      </c>
      <c r="K114" s="22" t="str">
        <f t="shared" si="23"/>
        <v>AT</v>
      </c>
      <c r="L114" s="20" t="str">
        <f t="shared" si="24"/>
        <v xml:space="preserve">  SV(t)per</v>
      </c>
      <c r="M114" s="53" t="str">
        <f t="shared" si="25"/>
        <v xml:space="preserve"> SV(t)cum</v>
      </c>
      <c r="N114" s="55" t="str">
        <f t="shared" si="26"/>
        <v>IEAC(t)es</v>
      </c>
      <c r="O114" s="65" t="str">
        <f t="shared" si="27"/>
        <v>Comp Date</v>
      </c>
    </row>
    <row r="115" spans="1:15" x14ac:dyDescent="0.2">
      <c r="A115" s="25" t="str">
        <f>'Data Conv'!D116</f>
        <v/>
      </c>
      <c r="B115" s="25" t="str">
        <f>'Data Conv'!E116</f>
        <v/>
      </c>
      <c r="C115" s="16" t="str">
        <f t="shared" si="28"/>
        <v>Pc=&gt;Sc</v>
      </c>
      <c r="D115" s="17" t="str">
        <f t="shared" ca="1" si="16"/>
        <v xml:space="preserve">    NUM</v>
      </c>
      <c r="E115" s="17" t="str">
        <f t="shared" ca="1" si="17"/>
        <v xml:space="preserve">     DENOM</v>
      </c>
      <c r="F115" s="18" t="str">
        <f t="shared" si="18"/>
        <v xml:space="preserve"> InterpVal</v>
      </c>
      <c r="G115" s="24" t="str">
        <f t="shared" si="19"/>
        <v xml:space="preserve">  EScum</v>
      </c>
      <c r="H115" s="24" t="str">
        <f t="shared" si="20"/>
        <v xml:space="preserve">   ESper</v>
      </c>
      <c r="I115" s="20" t="str">
        <f t="shared" si="21"/>
        <v xml:space="preserve">  SPI(t)per</v>
      </c>
      <c r="J115" s="20" t="str">
        <f t="shared" si="22"/>
        <v xml:space="preserve">  SPI(t)cum</v>
      </c>
      <c r="K115" s="22" t="str">
        <f t="shared" si="23"/>
        <v>AT</v>
      </c>
      <c r="L115" s="20" t="str">
        <f t="shared" si="24"/>
        <v xml:space="preserve">  SV(t)per</v>
      </c>
      <c r="M115" s="53" t="str">
        <f t="shared" si="25"/>
        <v xml:space="preserve"> SV(t)cum</v>
      </c>
      <c r="N115" s="55" t="str">
        <f t="shared" si="26"/>
        <v>IEAC(t)es</v>
      </c>
      <c r="O115" s="65" t="str">
        <f t="shared" si="27"/>
        <v>Comp Date</v>
      </c>
    </row>
    <row r="116" spans="1:15" x14ac:dyDescent="0.2">
      <c r="A116" s="25" t="str">
        <f>'Data Conv'!D117</f>
        <v/>
      </c>
      <c r="B116" s="25" t="str">
        <f>'Data Conv'!E117</f>
        <v/>
      </c>
      <c r="C116" s="16" t="str">
        <f t="shared" si="28"/>
        <v>Pc=&gt;Sc</v>
      </c>
      <c r="D116" s="17" t="str">
        <f t="shared" ca="1" si="16"/>
        <v xml:space="preserve">    NUM</v>
      </c>
      <c r="E116" s="17" t="str">
        <f t="shared" ca="1" si="17"/>
        <v xml:space="preserve">     DENOM</v>
      </c>
      <c r="F116" s="18" t="str">
        <f t="shared" si="18"/>
        <v xml:space="preserve"> InterpVal</v>
      </c>
      <c r="G116" s="24" t="str">
        <f t="shared" si="19"/>
        <v xml:space="preserve">  EScum</v>
      </c>
      <c r="H116" s="24" t="str">
        <f t="shared" si="20"/>
        <v xml:space="preserve">   ESper</v>
      </c>
      <c r="I116" s="20" t="str">
        <f t="shared" si="21"/>
        <v xml:space="preserve">  SPI(t)per</v>
      </c>
      <c r="J116" s="20" t="str">
        <f t="shared" si="22"/>
        <v xml:space="preserve">  SPI(t)cum</v>
      </c>
      <c r="K116" s="22" t="str">
        <f t="shared" si="23"/>
        <v>AT</v>
      </c>
      <c r="L116" s="20" t="str">
        <f t="shared" si="24"/>
        <v xml:space="preserve">  SV(t)per</v>
      </c>
      <c r="M116" s="53" t="str">
        <f t="shared" si="25"/>
        <v xml:space="preserve"> SV(t)cum</v>
      </c>
      <c r="N116" s="55" t="str">
        <f t="shared" si="26"/>
        <v>IEAC(t)es</v>
      </c>
      <c r="O116" s="65" t="str">
        <f t="shared" si="27"/>
        <v>Comp Date</v>
      </c>
    </row>
    <row r="117" spans="1:15" x14ac:dyDescent="0.2">
      <c r="A117" s="25" t="str">
        <f>'Data Conv'!D118</f>
        <v/>
      </c>
      <c r="B117" s="25" t="str">
        <f>'Data Conv'!E118</f>
        <v/>
      </c>
      <c r="C117" s="16" t="str">
        <f t="shared" si="28"/>
        <v>Pc=&gt;Sc</v>
      </c>
      <c r="D117" s="17" t="str">
        <f t="shared" ref="D117:D180" ca="1" si="29">IF(ISNUMBER(A117),A117-OFFSET($B$3,C117-1,0),"    NUM")</f>
        <v xml:space="preserve">    NUM</v>
      </c>
      <c r="E117" s="17" t="str">
        <f t="shared" ref="E117:E180" ca="1" si="30">IF(ISNUMBER(A117),IF(ISNUMBER(OFFSET($B$3,C117,0)), OFFSET($B$3,C117,0) - OFFSET($B$3,C117-1,0), -OFFSET($B$3,C117-1,0)),"     DENOM")</f>
        <v xml:space="preserve">     DENOM</v>
      </c>
      <c r="F117" s="18" t="str">
        <f t="shared" ref="F117:F180" si="31">IF(ISNUMBER(A117),IF(E117 = 0,0,D117/E117)," InterpVal")</f>
        <v xml:space="preserve"> InterpVal</v>
      </c>
      <c r="G117" s="24" t="str">
        <f t="shared" ref="G117:G180" si="32">IF(ISNUMBER(A117),C117+F117,"  EScum")</f>
        <v xml:space="preserve">  EScum</v>
      </c>
      <c r="H117" s="24" t="str">
        <f t="shared" ref="H117:H180" si="33">IF(ISNUMBER(A117),G117-G116,"   ESper")</f>
        <v xml:space="preserve">   ESper</v>
      </c>
      <c r="I117" s="20" t="str">
        <f t="shared" ref="I117:I180" si="34">IF(ISNUMBER(A117),H117/1,"  SPI(t)per")</f>
        <v xml:space="preserve">  SPI(t)per</v>
      </c>
      <c r="J117" s="20" t="str">
        <f t="shared" ref="J117:J180" si="35">IF(ISNUMBER(A117),G117/K117,"  SPI(t)cum")</f>
        <v xml:space="preserve">  SPI(t)cum</v>
      </c>
      <c r="K117" s="22" t="str">
        <f t="shared" ref="K117:K180" si="36">IF(ISNUMBER(A117),K116 + 1,  "AT")</f>
        <v>AT</v>
      </c>
      <c r="L117" s="20" t="str">
        <f t="shared" ref="L117:L180" si="37">IF(ISNUMBER(A117),H117 - 1,"  SV(t)per")</f>
        <v xml:space="preserve">  SV(t)per</v>
      </c>
      <c r="M117" s="53" t="str">
        <f t="shared" ref="M117:M180" si="38">IF(ISNUMBER(A117),G117 - K117," SV(t)cum")</f>
        <v xml:space="preserve"> SV(t)cum</v>
      </c>
      <c r="N117" s="55" t="str">
        <f t="shared" ref="N117:N180" si="39">IF(AND(ISNUMBER(J117), NOT(J117 = 0), ISNUMBER(N$2)),N$2/J117,"IEAC(t)es")</f>
        <v>IEAC(t)es</v>
      </c>
      <c r="O117" s="65" t="str">
        <f t="shared" ref="O117:O180" si="40">IF(AND(ISNUMBER(N117),ISNUMBER($O$2)),$O$2 + N117*$Q$1,"Comp Date")</f>
        <v>Comp Date</v>
      </c>
    </row>
    <row r="118" spans="1:15" x14ac:dyDescent="0.2">
      <c r="A118" s="25" t="str">
        <f>'Data Conv'!D119</f>
        <v/>
      </c>
      <c r="B118" s="25" t="str">
        <f>'Data Conv'!E119</f>
        <v/>
      </c>
      <c r="C118" s="16" t="str">
        <f t="shared" si="28"/>
        <v>Pc=&gt;Sc</v>
      </c>
      <c r="D118" s="17" t="str">
        <f t="shared" ca="1" si="29"/>
        <v xml:space="preserve">    NUM</v>
      </c>
      <c r="E118" s="17" t="str">
        <f t="shared" ca="1" si="30"/>
        <v xml:space="preserve">     DENOM</v>
      </c>
      <c r="F118" s="18" t="str">
        <f t="shared" si="31"/>
        <v xml:space="preserve"> InterpVal</v>
      </c>
      <c r="G118" s="24" t="str">
        <f t="shared" si="32"/>
        <v xml:space="preserve">  EScum</v>
      </c>
      <c r="H118" s="24" t="str">
        <f t="shared" si="33"/>
        <v xml:space="preserve">   ESper</v>
      </c>
      <c r="I118" s="20" t="str">
        <f t="shared" si="34"/>
        <v xml:space="preserve">  SPI(t)per</v>
      </c>
      <c r="J118" s="20" t="str">
        <f t="shared" si="35"/>
        <v xml:space="preserve">  SPI(t)cum</v>
      </c>
      <c r="K118" s="22" t="str">
        <f t="shared" si="36"/>
        <v>AT</v>
      </c>
      <c r="L118" s="20" t="str">
        <f t="shared" si="37"/>
        <v xml:space="preserve">  SV(t)per</v>
      </c>
      <c r="M118" s="53" t="str">
        <f t="shared" si="38"/>
        <v xml:space="preserve"> SV(t)cum</v>
      </c>
      <c r="N118" s="55" t="str">
        <f t="shared" si="39"/>
        <v>IEAC(t)es</v>
      </c>
      <c r="O118" s="65" t="str">
        <f t="shared" si="40"/>
        <v>Comp Date</v>
      </c>
    </row>
    <row r="119" spans="1:15" x14ac:dyDescent="0.2">
      <c r="A119" s="25" t="str">
        <f>'Data Conv'!D120</f>
        <v/>
      </c>
      <c r="B119" s="25" t="str">
        <f>'Data Conv'!E120</f>
        <v/>
      </c>
      <c r="C119" s="16" t="str">
        <f t="shared" si="28"/>
        <v>Pc=&gt;Sc</v>
      </c>
      <c r="D119" s="17" t="str">
        <f t="shared" ca="1" si="29"/>
        <v xml:space="preserve">    NUM</v>
      </c>
      <c r="E119" s="17" t="str">
        <f t="shared" ca="1" si="30"/>
        <v xml:space="preserve">     DENOM</v>
      </c>
      <c r="F119" s="18" t="str">
        <f t="shared" si="31"/>
        <v xml:space="preserve"> InterpVal</v>
      </c>
      <c r="G119" s="24" t="str">
        <f t="shared" si="32"/>
        <v xml:space="preserve">  EScum</v>
      </c>
      <c r="H119" s="24" t="str">
        <f t="shared" si="33"/>
        <v xml:space="preserve">   ESper</v>
      </c>
      <c r="I119" s="20" t="str">
        <f t="shared" si="34"/>
        <v xml:space="preserve">  SPI(t)per</v>
      </c>
      <c r="J119" s="20" t="str">
        <f t="shared" si="35"/>
        <v xml:space="preserve">  SPI(t)cum</v>
      </c>
      <c r="K119" s="22" t="str">
        <f t="shared" si="36"/>
        <v>AT</v>
      </c>
      <c r="L119" s="20" t="str">
        <f t="shared" si="37"/>
        <v xml:space="preserve">  SV(t)per</v>
      </c>
      <c r="M119" s="53" t="str">
        <f t="shared" si="38"/>
        <v xml:space="preserve"> SV(t)cum</v>
      </c>
      <c r="N119" s="55" t="str">
        <f t="shared" si="39"/>
        <v>IEAC(t)es</v>
      </c>
      <c r="O119" s="65" t="str">
        <f t="shared" si="40"/>
        <v>Comp Date</v>
      </c>
    </row>
    <row r="120" spans="1:15" x14ac:dyDescent="0.2">
      <c r="A120" s="25" t="str">
        <f>'Data Conv'!D121</f>
        <v/>
      </c>
      <c r="B120" s="25" t="str">
        <f>'Data Conv'!E121</f>
        <v/>
      </c>
      <c r="C120" s="16" t="str">
        <f t="shared" si="28"/>
        <v>Pc=&gt;Sc</v>
      </c>
      <c r="D120" s="17" t="str">
        <f t="shared" ca="1" si="29"/>
        <v xml:space="preserve">    NUM</v>
      </c>
      <c r="E120" s="17" t="str">
        <f t="shared" ca="1" si="30"/>
        <v xml:space="preserve">     DENOM</v>
      </c>
      <c r="F120" s="18" t="str">
        <f t="shared" si="31"/>
        <v xml:space="preserve"> InterpVal</v>
      </c>
      <c r="G120" s="24" t="str">
        <f t="shared" si="32"/>
        <v xml:space="preserve">  EScum</v>
      </c>
      <c r="H120" s="24" t="str">
        <f t="shared" si="33"/>
        <v xml:space="preserve">   ESper</v>
      </c>
      <c r="I120" s="20" t="str">
        <f t="shared" si="34"/>
        <v xml:space="preserve">  SPI(t)per</v>
      </c>
      <c r="J120" s="20" t="str">
        <f t="shared" si="35"/>
        <v xml:space="preserve">  SPI(t)cum</v>
      </c>
      <c r="K120" s="22" t="str">
        <f t="shared" si="36"/>
        <v>AT</v>
      </c>
      <c r="L120" s="20" t="str">
        <f t="shared" si="37"/>
        <v xml:space="preserve">  SV(t)per</v>
      </c>
      <c r="M120" s="53" t="str">
        <f t="shared" si="38"/>
        <v xml:space="preserve"> SV(t)cum</v>
      </c>
      <c r="N120" s="55" t="str">
        <f t="shared" si="39"/>
        <v>IEAC(t)es</v>
      </c>
      <c r="O120" s="65" t="str">
        <f t="shared" si="40"/>
        <v>Comp Date</v>
      </c>
    </row>
    <row r="121" spans="1:15" x14ac:dyDescent="0.2">
      <c r="A121" s="25" t="str">
        <f>'Data Conv'!D122</f>
        <v/>
      </c>
      <c r="B121" s="25" t="str">
        <f>'Data Conv'!E122</f>
        <v/>
      </c>
      <c r="C121" s="16" t="str">
        <f t="shared" si="28"/>
        <v>Pc=&gt;Sc</v>
      </c>
      <c r="D121" s="17" t="str">
        <f t="shared" ca="1" si="29"/>
        <v xml:space="preserve">    NUM</v>
      </c>
      <c r="E121" s="17" t="str">
        <f t="shared" ca="1" si="30"/>
        <v xml:space="preserve">     DENOM</v>
      </c>
      <c r="F121" s="18" t="str">
        <f t="shared" si="31"/>
        <v xml:space="preserve"> InterpVal</v>
      </c>
      <c r="G121" s="24" t="str">
        <f t="shared" si="32"/>
        <v xml:space="preserve">  EScum</v>
      </c>
      <c r="H121" s="24" t="str">
        <f t="shared" si="33"/>
        <v xml:space="preserve">   ESper</v>
      </c>
      <c r="I121" s="20" t="str">
        <f t="shared" si="34"/>
        <v xml:space="preserve">  SPI(t)per</v>
      </c>
      <c r="J121" s="20" t="str">
        <f t="shared" si="35"/>
        <v xml:space="preserve">  SPI(t)cum</v>
      </c>
      <c r="K121" s="22" t="str">
        <f t="shared" si="36"/>
        <v>AT</v>
      </c>
      <c r="L121" s="20" t="str">
        <f t="shared" si="37"/>
        <v xml:space="preserve">  SV(t)per</v>
      </c>
      <c r="M121" s="53" t="str">
        <f t="shared" si="38"/>
        <v xml:space="preserve"> SV(t)cum</v>
      </c>
      <c r="N121" s="55" t="str">
        <f t="shared" si="39"/>
        <v>IEAC(t)es</v>
      </c>
      <c r="O121" s="65" t="str">
        <f t="shared" si="40"/>
        <v>Comp Date</v>
      </c>
    </row>
    <row r="122" spans="1:15" x14ac:dyDescent="0.2">
      <c r="A122" s="25" t="str">
        <f>'Data Conv'!D123</f>
        <v/>
      </c>
      <c r="B122" s="25" t="str">
        <f>'Data Conv'!E123</f>
        <v/>
      </c>
      <c r="C122" s="16" t="str">
        <f t="shared" si="28"/>
        <v>Pc=&gt;Sc</v>
      </c>
      <c r="D122" s="17" t="str">
        <f t="shared" ca="1" si="29"/>
        <v xml:space="preserve">    NUM</v>
      </c>
      <c r="E122" s="17" t="str">
        <f t="shared" ca="1" si="30"/>
        <v xml:space="preserve">     DENOM</v>
      </c>
      <c r="F122" s="18" t="str">
        <f t="shared" si="31"/>
        <v xml:space="preserve"> InterpVal</v>
      </c>
      <c r="G122" s="24" t="str">
        <f t="shared" si="32"/>
        <v xml:space="preserve">  EScum</v>
      </c>
      <c r="H122" s="24" t="str">
        <f t="shared" si="33"/>
        <v xml:space="preserve">   ESper</v>
      </c>
      <c r="I122" s="20" t="str">
        <f t="shared" si="34"/>
        <v xml:space="preserve">  SPI(t)per</v>
      </c>
      <c r="J122" s="20" t="str">
        <f t="shared" si="35"/>
        <v xml:space="preserve">  SPI(t)cum</v>
      </c>
      <c r="K122" s="22" t="str">
        <f t="shared" si="36"/>
        <v>AT</v>
      </c>
      <c r="L122" s="20" t="str">
        <f t="shared" si="37"/>
        <v xml:space="preserve">  SV(t)per</v>
      </c>
      <c r="M122" s="53" t="str">
        <f t="shared" si="38"/>
        <v xml:space="preserve"> SV(t)cum</v>
      </c>
      <c r="N122" s="55" t="str">
        <f t="shared" si="39"/>
        <v>IEAC(t)es</v>
      </c>
      <c r="O122" s="65" t="str">
        <f t="shared" si="40"/>
        <v>Comp Date</v>
      </c>
    </row>
    <row r="123" spans="1:15" x14ac:dyDescent="0.2">
      <c r="A123" s="25" t="str">
        <f>'Data Conv'!D124</f>
        <v/>
      </c>
      <c r="B123" s="25" t="str">
        <f>'Data Conv'!E124</f>
        <v/>
      </c>
      <c r="C123" s="16" t="str">
        <f t="shared" si="28"/>
        <v>Pc=&gt;Sc</v>
      </c>
      <c r="D123" s="17" t="str">
        <f t="shared" ca="1" si="29"/>
        <v xml:space="preserve">    NUM</v>
      </c>
      <c r="E123" s="17" t="str">
        <f t="shared" ca="1" si="30"/>
        <v xml:space="preserve">     DENOM</v>
      </c>
      <c r="F123" s="18" t="str">
        <f t="shared" si="31"/>
        <v xml:space="preserve"> InterpVal</v>
      </c>
      <c r="G123" s="24" t="str">
        <f t="shared" si="32"/>
        <v xml:space="preserve">  EScum</v>
      </c>
      <c r="H123" s="24" t="str">
        <f t="shared" si="33"/>
        <v xml:space="preserve">   ESper</v>
      </c>
      <c r="I123" s="20" t="str">
        <f t="shared" si="34"/>
        <v xml:space="preserve">  SPI(t)per</v>
      </c>
      <c r="J123" s="20" t="str">
        <f t="shared" si="35"/>
        <v xml:space="preserve">  SPI(t)cum</v>
      </c>
      <c r="K123" s="22" t="str">
        <f t="shared" si="36"/>
        <v>AT</v>
      </c>
      <c r="L123" s="20" t="str">
        <f t="shared" si="37"/>
        <v xml:space="preserve">  SV(t)per</v>
      </c>
      <c r="M123" s="53" t="str">
        <f t="shared" si="38"/>
        <v xml:space="preserve"> SV(t)cum</v>
      </c>
      <c r="N123" s="55" t="str">
        <f t="shared" si="39"/>
        <v>IEAC(t)es</v>
      </c>
      <c r="O123" s="65" t="str">
        <f t="shared" si="40"/>
        <v>Comp Date</v>
      </c>
    </row>
    <row r="124" spans="1:15" x14ac:dyDescent="0.2">
      <c r="A124" s="25" t="str">
        <f>'Data Conv'!D125</f>
        <v/>
      </c>
      <c r="B124" s="25" t="str">
        <f>'Data Conv'!E125</f>
        <v/>
      </c>
      <c r="C124" s="16" t="str">
        <f t="shared" si="28"/>
        <v>Pc=&gt;Sc</v>
      </c>
      <c r="D124" s="17" t="str">
        <f t="shared" ca="1" si="29"/>
        <v xml:space="preserve">    NUM</v>
      </c>
      <c r="E124" s="17" t="str">
        <f t="shared" ca="1" si="30"/>
        <v xml:space="preserve">     DENOM</v>
      </c>
      <c r="F124" s="18" t="str">
        <f t="shared" si="31"/>
        <v xml:space="preserve"> InterpVal</v>
      </c>
      <c r="G124" s="24" t="str">
        <f t="shared" si="32"/>
        <v xml:space="preserve">  EScum</v>
      </c>
      <c r="H124" s="24" t="str">
        <f t="shared" si="33"/>
        <v xml:space="preserve">   ESper</v>
      </c>
      <c r="I124" s="20" t="str">
        <f t="shared" si="34"/>
        <v xml:space="preserve">  SPI(t)per</v>
      </c>
      <c r="J124" s="20" t="str">
        <f t="shared" si="35"/>
        <v xml:space="preserve">  SPI(t)cum</v>
      </c>
      <c r="K124" s="22" t="str">
        <f t="shared" si="36"/>
        <v>AT</v>
      </c>
      <c r="L124" s="20" t="str">
        <f t="shared" si="37"/>
        <v xml:space="preserve">  SV(t)per</v>
      </c>
      <c r="M124" s="53" t="str">
        <f t="shared" si="38"/>
        <v xml:space="preserve"> SV(t)cum</v>
      </c>
      <c r="N124" s="55" t="str">
        <f t="shared" si="39"/>
        <v>IEAC(t)es</v>
      </c>
      <c r="O124" s="65" t="str">
        <f t="shared" si="40"/>
        <v>Comp Date</v>
      </c>
    </row>
    <row r="125" spans="1:15" x14ac:dyDescent="0.2">
      <c r="A125" s="25" t="str">
        <f>'Data Conv'!D126</f>
        <v/>
      </c>
      <c r="B125" s="25" t="str">
        <f>'Data Conv'!E126</f>
        <v/>
      </c>
      <c r="C125" s="16" t="str">
        <f t="shared" si="28"/>
        <v>Pc=&gt;Sc</v>
      </c>
      <c r="D125" s="17" t="str">
        <f t="shared" ca="1" si="29"/>
        <v xml:space="preserve">    NUM</v>
      </c>
      <c r="E125" s="17" t="str">
        <f t="shared" ca="1" si="30"/>
        <v xml:space="preserve">     DENOM</v>
      </c>
      <c r="F125" s="18" t="str">
        <f t="shared" si="31"/>
        <v xml:space="preserve"> InterpVal</v>
      </c>
      <c r="G125" s="24" t="str">
        <f t="shared" si="32"/>
        <v xml:space="preserve">  EScum</v>
      </c>
      <c r="H125" s="24" t="str">
        <f t="shared" si="33"/>
        <v xml:space="preserve">   ESper</v>
      </c>
      <c r="I125" s="20" t="str">
        <f t="shared" si="34"/>
        <v xml:space="preserve">  SPI(t)per</v>
      </c>
      <c r="J125" s="20" t="str">
        <f t="shared" si="35"/>
        <v xml:space="preserve">  SPI(t)cum</v>
      </c>
      <c r="K125" s="22" t="str">
        <f t="shared" si="36"/>
        <v>AT</v>
      </c>
      <c r="L125" s="20" t="str">
        <f t="shared" si="37"/>
        <v xml:space="preserve">  SV(t)per</v>
      </c>
      <c r="M125" s="53" t="str">
        <f t="shared" si="38"/>
        <v xml:space="preserve"> SV(t)cum</v>
      </c>
      <c r="N125" s="55" t="str">
        <f t="shared" si="39"/>
        <v>IEAC(t)es</v>
      </c>
      <c r="O125" s="65" t="str">
        <f t="shared" si="40"/>
        <v>Comp Date</v>
      </c>
    </row>
    <row r="126" spans="1:15" x14ac:dyDescent="0.2">
      <c r="A126" s="25" t="str">
        <f>'Data Conv'!D127</f>
        <v/>
      </c>
      <c r="B126" s="25" t="str">
        <f>'Data Conv'!E127</f>
        <v/>
      </c>
      <c r="C126" s="16" t="str">
        <f t="shared" si="28"/>
        <v>Pc=&gt;Sc</v>
      </c>
      <c r="D126" s="17" t="str">
        <f t="shared" ca="1" si="29"/>
        <v xml:space="preserve">    NUM</v>
      </c>
      <c r="E126" s="17" t="str">
        <f t="shared" ca="1" si="30"/>
        <v xml:space="preserve">     DENOM</v>
      </c>
      <c r="F126" s="18" t="str">
        <f t="shared" si="31"/>
        <v xml:space="preserve"> InterpVal</v>
      </c>
      <c r="G126" s="24" t="str">
        <f t="shared" si="32"/>
        <v xml:space="preserve">  EScum</v>
      </c>
      <c r="H126" s="24" t="str">
        <f t="shared" si="33"/>
        <v xml:space="preserve">   ESper</v>
      </c>
      <c r="I126" s="20" t="str">
        <f t="shared" si="34"/>
        <v xml:space="preserve">  SPI(t)per</v>
      </c>
      <c r="J126" s="20" t="str">
        <f t="shared" si="35"/>
        <v xml:space="preserve">  SPI(t)cum</v>
      </c>
      <c r="K126" s="22" t="str">
        <f t="shared" si="36"/>
        <v>AT</v>
      </c>
      <c r="L126" s="20" t="str">
        <f t="shared" si="37"/>
        <v xml:space="preserve">  SV(t)per</v>
      </c>
      <c r="M126" s="53" t="str">
        <f t="shared" si="38"/>
        <v xml:space="preserve"> SV(t)cum</v>
      </c>
      <c r="N126" s="55" t="str">
        <f t="shared" si="39"/>
        <v>IEAC(t)es</v>
      </c>
      <c r="O126" s="65" t="str">
        <f t="shared" si="40"/>
        <v>Comp Date</v>
      </c>
    </row>
    <row r="127" spans="1:15" x14ac:dyDescent="0.2">
      <c r="A127" s="25" t="str">
        <f>'Data Conv'!D128</f>
        <v/>
      </c>
      <c r="B127" s="25" t="str">
        <f>'Data Conv'!E128</f>
        <v/>
      </c>
      <c r="C127" s="16" t="str">
        <f t="shared" si="28"/>
        <v>Pc=&gt;Sc</v>
      </c>
      <c r="D127" s="17" t="str">
        <f t="shared" ca="1" si="29"/>
        <v xml:space="preserve">    NUM</v>
      </c>
      <c r="E127" s="17" t="str">
        <f t="shared" ca="1" si="30"/>
        <v xml:space="preserve">     DENOM</v>
      </c>
      <c r="F127" s="18" t="str">
        <f t="shared" si="31"/>
        <v xml:space="preserve"> InterpVal</v>
      </c>
      <c r="G127" s="24" t="str">
        <f t="shared" si="32"/>
        <v xml:space="preserve">  EScum</v>
      </c>
      <c r="H127" s="24" t="str">
        <f t="shared" si="33"/>
        <v xml:space="preserve">   ESper</v>
      </c>
      <c r="I127" s="20" t="str">
        <f t="shared" si="34"/>
        <v xml:space="preserve">  SPI(t)per</v>
      </c>
      <c r="J127" s="20" t="str">
        <f t="shared" si="35"/>
        <v xml:space="preserve">  SPI(t)cum</v>
      </c>
      <c r="K127" s="22" t="str">
        <f t="shared" si="36"/>
        <v>AT</v>
      </c>
      <c r="L127" s="20" t="str">
        <f t="shared" si="37"/>
        <v xml:space="preserve">  SV(t)per</v>
      </c>
      <c r="M127" s="53" t="str">
        <f t="shared" si="38"/>
        <v xml:space="preserve"> SV(t)cum</v>
      </c>
      <c r="N127" s="55" t="str">
        <f t="shared" si="39"/>
        <v>IEAC(t)es</v>
      </c>
      <c r="O127" s="65" t="str">
        <f t="shared" si="40"/>
        <v>Comp Date</v>
      </c>
    </row>
    <row r="128" spans="1:15" x14ac:dyDescent="0.2">
      <c r="A128" s="25" t="str">
        <f>'Data Conv'!D129</f>
        <v/>
      </c>
      <c r="B128" s="25" t="str">
        <f>'Data Conv'!E129</f>
        <v/>
      </c>
      <c r="C128" s="16" t="str">
        <f t="shared" si="28"/>
        <v>Pc=&gt;Sc</v>
      </c>
      <c r="D128" s="17" t="str">
        <f t="shared" ca="1" si="29"/>
        <v xml:space="preserve">    NUM</v>
      </c>
      <c r="E128" s="17" t="str">
        <f t="shared" ca="1" si="30"/>
        <v xml:space="preserve">     DENOM</v>
      </c>
      <c r="F128" s="18" t="str">
        <f t="shared" si="31"/>
        <v xml:space="preserve"> InterpVal</v>
      </c>
      <c r="G128" s="24" t="str">
        <f t="shared" si="32"/>
        <v xml:space="preserve">  EScum</v>
      </c>
      <c r="H128" s="24" t="str">
        <f t="shared" si="33"/>
        <v xml:space="preserve">   ESper</v>
      </c>
      <c r="I128" s="20" t="str">
        <f t="shared" si="34"/>
        <v xml:space="preserve">  SPI(t)per</v>
      </c>
      <c r="J128" s="20" t="str">
        <f t="shared" si="35"/>
        <v xml:space="preserve">  SPI(t)cum</v>
      </c>
      <c r="K128" s="22" t="str">
        <f t="shared" si="36"/>
        <v>AT</v>
      </c>
      <c r="L128" s="20" t="str">
        <f t="shared" si="37"/>
        <v xml:space="preserve">  SV(t)per</v>
      </c>
      <c r="M128" s="53" t="str">
        <f t="shared" si="38"/>
        <v xml:space="preserve"> SV(t)cum</v>
      </c>
      <c r="N128" s="55" t="str">
        <f t="shared" si="39"/>
        <v>IEAC(t)es</v>
      </c>
      <c r="O128" s="65" t="str">
        <f t="shared" si="40"/>
        <v>Comp Date</v>
      </c>
    </row>
    <row r="129" spans="1:15" x14ac:dyDescent="0.2">
      <c r="A129" s="25" t="str">
        <f>'Data Conv'!D130</f>
        <v/>
      </c>
      <c r="B129" s="25" t="str">
        <f>'Data Conv'!E130</f>
        <v/>
      </c>
      <c r="C129" s="16" t="str">
        <f t="shared" si="28"/>
        <v>Pc=&gt;Sc</v>
      </c>
      <c r="D129" s="17" t="str">
        <f t="shared" ca="1" si="29"/>
        <v xml:space="preserve">    NUM</v>
      </c>
      <c r="E129" s="17" t="str">
        <f t="shared" ca="1" si="30"/>
        <v xml:space="preserve">     DENOM</v>
      </c>
      <c r="F129" s="18" t="str">
        <f t="shared" si="31"/>
        <v xml:space="preserve"> InterpVal</v>
      </c>
      <c r="G129" s="24" t="str">
        <f t="shared" si="32"/>
        <v xml:space="preserve">  EScum</v>
      </c>
      <c r="H129" s="24" t="str">
        <f t="shared" si="33"/>
        <v xml:space="preserve">   ESper</v>
      </c>
      <c r="I129" s="20" t="str">
        <f t="shared" si="34"/>
        <v xml:space="preserve">  SPI(t)per</v>
      </c>
      <c r="J129" s="20" t="str">
        <f t="shared" si="35"/>
        <v xml:space="preserve">  SPI(t)cum</v>
      </c>
      <c r="K129" s="22" t="str">
        <f t="shared" si="36"/>
        <v>AT</v>
      </c>
      <c r="L129" s="20" t="str">
        <f t="shared" si="37"/>
        <v xml:space="preserve">  SV(t)per</v>
      </c>
      <c r="M129" s="53" t="str">
        <f t="shared" si="38"/>
        <v xml:space="preserve"> SV(t)cum</v>
      </c>
      <c r="N129" s="55" t="str">
        <f t="shared" si="39"/>
        <v>IEAC(t)es</v>
      </c>
      <c r="O129" s="65" t="str">
        <f t="shared" si="40"/>
        <v>Comp Date</v>
      </c>
    </row>
    <row r="130" spans="1:15" x14ac:dyDescent="0.2">
      <c r="A130" s="25" t="str">
        <f>'Data Conv'!D131</f>
        <v/>
      </c>
      <c r="B130" s="25" t="str">
        <f>'Data Conv'!E131</f>
        <v/>
      </c>
      <c r="C130" s="16" t="str">
        <f t="shared" si="28"/>
        <v>Pc=&gt;Sc</v>
      </c>
      <c r="D130" s="17" t="str">
        <f t="shared" ca="1" si="29"/>
        <v xml:space="preserve">    NUM</v>
      </c>
      <c r="E130" s="17" t="str">
        <f t="shared" ca="1" si="30"/>
        <v xml:space="preserve">     DENOM</v>
      </c>
      <c r="F130" s="18" t="str">
        <f t="shared" si="31"/>
        <v xml:space="preserve"> InterpVal</v>
      </c>
      <c r="G130" s="24" t="str">
        <f t="shared" si="32"/>
        <v xml:space="preserve">  EScum</v>
      </c>
      <c r="H130" s="24" t="str">
        <f t="shared" si="33"/>
        <v xml:space="preserve">   ESper</v>
      </c>
      <c r="I130" s="20" t="str">
        <f t="shared" si="34"/>
        <v xml:space="preserve">  SPI(t)per</v>
      </c>
      <c r="J130" s="20" t="str">
        <f t="shared" si="35"/>
        <v xml:space="preserve">  SPI(t)cum</v>
      </c>
      <c r="K130" s="22" t="str">
        <f t="shared" si="36"/>
        <v>AT</v>
      </c>
      <c r="L130" s="20" t="str">
        <f t="shared" si="37"/>
        <v xml:space="preserve">  SV(t)per</v>
      </c>
      <c r="M130" s="53" t="str">
        <f t="shared" si="38"/>
        <v xml:space="preserve"> SV(t)cum</v>
      </c>
      <c r="N130" s="55" t="str">
        <f t="shared" si="39"/>
        <v>IEAC(t)es</v>
      </c>
      <c r="O130" s="65" t="str">
        <f t="shared" si="40"/>
        <v>Comp Date</v>
      </c>
    </row>
    <row r="131" spans="1:15" x14ac:dyDescent="0.2">
      <c r="A131" s="25" t="str">
        <f>'Data Conv'!D132</f>
        <v/>
      </c>
      <c r="B131" s="25" t="str">
        <f>'Data Conv'!E132</f>
        <v/>
      </c>
      <c r="C131" s="16" t="str">
        <f t="shared" si="28"/>
        <v>Pc=&gt;Sc</v>
      </c>
      <c r="D131" s="17" t="str">
        <f t="shared" ca="1" si="29"/>
        <v xml:space="preserve">    NUM</v>
      </c>
      <c r="E131" s="17" t="str">
        <f t="shared" ca="1" si="30"/>
        <v xml:space="preserve">     DENOM</v>
      </c>
      <c r="F131" s="18" t="str">
        <f t="shared" si="31"/>
        <v xml:space="preserve"> InterpVal</v>
      </c>
      <c r="G131" s="24" t="str">
        <f t="shared" si="32"/>
        <v xml:space="preserve">  EScum</v>
      </c>
      <c r="H131" s="24" t="str">
        <f t="shared" si="33"/>
        <v xml:space="preserve">   ESper</v>
      </c>
      <c r="I131" s="20" t="str">
        <f t="shared" si="34"/>
        <v xml:space="preserve">  SPI(t)per</v>
      </c>
      <c r="J131" s="20" t="str">
        <f t="shared" si="35"/>
        <v xml:space="preserve">  SPI(t)cum</v>
      </c>
      <c r="K131" s="22" t="str">
        <f t="shared" si="36"/>
        <v>AT</v>
      </c>
      <c r="L131" s="20" t="str">
        <f t="shared" si="37"/>
        <v xml:space="preserve">  SV(t)per</v>
      </c>
      <c r="M131" s="53" t="str">
        <f t="shared" si="38"/>
        <v xml:space="preserve"> SV(t)cum</v>
      </c>
      <c r="N131" s="55" t="str">
        <f t="shared" si="39"/>
        <v>IEAC(t)es</v>
      </c>
      <c r="O131" s="65" t="str">
        <f t="shared" si="40"/>
        <v>Comp Date</v>
      </c>
    </row>
    <row r="132" spans="1:15" x14ac:dyDescent="0.2">
      <c r="A132" s="25" t="str">
        <f>'Data Conv'!D133</f>
        <v/>
      </c>
      <c r="B132" s="25" t="str">
        <f>'Data Conv'!E133</f>
        <v/>
      </c>
      <c r="C132" s="16" t="str">
        <f t="shared" si="28"/>
        <v>Pc=&gt;Sc</v>
      </c>
      <c r="D132" s="17" t="str">
        <f t="shared" ca="1" si="29"/>
        <v xml:space="preserve">    NUM</v>
      </c>
      <c r="E132" s="17" t="str">
        <f t="shared" ca="1" si="30"/>
        <v xml:space="preserve">     DENOM</v>
      </c>
      <c r="F132" s="18" t="str">
        <f t="shared" si="31"/>
        <v xml:space="preserve"> InterpVal</v>
      </c>
      <c r="G132" s="24" t="str">
        <f t="shared" si="32"/>
        <v xml:space="preserve">  EScum</v>
      </c>
      <c r="H132" s="24" t="str">
        <f t="shared" si="33"/>
        <v xml:space="preserve">   ESper</v>
      </c>
      <c r="I132" s="20" t="str">
        <f t="shared" si="34"/>
        <v xml:space="preserve">  SPI(t)per</v>
      </c>
      <c r="J132" s="20" t="str">
        <f t="shared" si="35"/>
        <v xml:space="preserve">  SPI(t)cum</v>
      </c>
      <c r="K132" s="22" t="str">
        <f t="shared" si="36"/>
        <v>AT</v>
      </c>
      <c r="L132" s="20" t="str">
        <f t="shared" si="37"/>
        <v xml:space="preserve">  SV(t)per</v>
      </c>
      <c r="M132" s="53" t="str">
        <f t="shared" si="38"/>
        <v xml:space="preserve"> SV(t)cum</v>
      </c>
      <c r="N132" s="55" t="str">
        <f t="shared" si="39"/>
        <v>IEAC(t)es</v>
      </c>
      <c r="O132" s="65" t="str">
        <f t="shared" si="40"/>
        <v>Comp Date</v>
      </c>
    </row>
    <row r="133" spans="1:15" x14ac:dyDescent="0.2">
      <c r="A133" s="25" t="str">
        <f>'Data Conv'!D134</f>
        <v/>
      </c>
      <c r="B133" s="25" t="str">
        <f>'Data Conv'!E134</f>
        <v/>
      </c>
      <c r="C133" s="16" t="str">
        <f t="shared" ref="C133:C196" si="41">IF(ISNUMBER(A133),COUNTIF($B$3:$B$202,CONCATENATE("&lt;=",A133)),"Pc=&gt;Sc")</f>
        <v>Pc=&gt;Sc</v>
      </c>
      <c r="D133" s="17" t="str">
        <f t="shared" ca="1" si="29"/>
        <v xml:space="preserve">    NUM</v>
      </c>
      <c r="E133" s="17" t="str">
        <f t="shared" ca="1" si="30"/>
        <v xml:space="preserve">     DENOM</v>
      </c>
      <c r="F133" s="18" t="str">
        <f t="shared" si="31"/>
        <v xml:space="preserve"> InterpVal</v>
      </c>
      <c r="G133" s="24" t="str">
        <f t="shared" si="32"/>
        <v xml:space="preserve">  EScum</v>
      </c>
      <c r="H133" s="24" t="str">
        <f t="shared" si="33"/>
        <v xml:space="preserve">   ESper</v>
      </c>
      <c r="I133" s="20" t="str">
        <f t="shared" si="34"/>
        <v xml:space="preserve">  SPI(t)per</v>
      </c>
      <c r="J133" s="20" t="str">
        <f t="shared" si="35"/>
        <v xml:space="preserve">  SPI(t)cum</v>
      </c>
      <c r="K133" s="22" t="str">
        <f t="shared" si="36"/>
        <v>AT</v>
      </c>
      <c r="L133" s="20" t="str">
        <f t="shared" si="37"/>
        <v xml:space="preserve">  SV(t)per</v>
      </c>
      <c r="M133" s="53" t="str">
        <f t="shared" si="38"/>
        <v xml:space="preserve"> SV(t)cum</v>
      </c>
      <c r="N133" s="55" t="str">
        <f t="shared" si="39"/>
        <v>IEAC(t)es</v>
      </c>
      <c r="O133" s="65" t="str">
        <f t="shared" si="40"/>
        <v>Comp Date</v>
      </c>
    </row>
    <row r="134" spans="1:15" x14ac:dyDescent="0.2">
      <c r="A134" s="25" t="str">
        <f>'Data Conv'!D135</f>
        <v/>
      </c>
      <c r="B134" s="25" t="str">
        <f>'Data Conv'!E135</f>
        <v/>
      </c>
      <c r="C134" s="16" t="str">
        <f t="shared" si="41"/>
        <v>Pc=&gt;Sc</v>
      </c>
      <c r="D134" s="17" t="str">
        <f t="shared" ca="1" si="29"/>
        <v xml:space="preserve">    NUM</v>
      </c>
      <c r="E134" s="17" t="str">
        <f t="shared" ca="1" si="30"/>
        <v xml:space="preserve">     DENOM</v>
      </c>
      <c r="F134" s="18" t="str">
        <f t="shared" si="31"/>
        <v xml:space="preserve"> InterpVal</v>
      </c>
      <c r="G134" s="24" t="str">
        <f t="shared" si="32"/>
        <v xml:space="preserve">  EScum</v>
      </c>
      <c r="H134" s="24" t="str">
        <f t="shared" si="33"/>
        <v xml:space="preserve">   ESper</v>
      </c>
      <c r="I134" s="20" t="str">
        <f t="shared" si="34"/>
        <v xml:space="preserve">  SPI(t)per</v>
      </c>
      <c r="J134" s="20" t="str">
        <f t="shared" si="35"/>
        <v xml:space="preserve">  SPI(t)cum</v>
      </c>
      <c r="K134" s="22" t="str">
        <f t="shared" si="36"/>
        <v>AT</v>
      </c>
      <c r="L134" s="20" t="str">
        <f t="shared" si="37"/>
        <v xml:space="preserve">  SV(t)per</v>
      </c>
      <c r="M134" s="53" t="str">
        <f t="shared" si="38"/>
        <v xml:space="preserve"> SV(t)cum</v>
      </c>
      <c r="N134" s="55" t="str">
        <f t="shared" si="39"/>
        <v>IEAC(t)es</v>
      </c>
      <c r="O134" s="65" t="str">
        <f t="shared" si="40"/>
        <v>Comp Date</v>
      </c>
    </row>
    <row r="135" spans="1:15" x14ac:dyDescent="0.2">
      <c r="A135" s="25" t="str">
        <f>'Data Conv'!D136</f>
        <v/>
      </c>
      <c r="B135" s="25" t="str">
        <f>'Data Conv'!E136</f>
        <v/>
      </c>
      <c r="C135" s="16" t="str">
        <f t="shared" si="41"/>
        <v>Pc=&gt;Sc</v>
      </c>
      <c r="D135" s="17" t="str">
        <f t="shared" ca="1" si="29"/>
        <v xml:space="preserve">    NUM</v>
      </c>
      <c r="E135" s="17" t="str">
        <f t="shared" ca="1" si="30"/>
        <v xml:space="preserve">     DENOM</v>
      </c>
      <c r="F135" s="18" t="str">
        <f t="shared" si="31"/>
        <v xml:space="preserve"> InterpVal</v>
      </c>
      <c r="G135" s="24" t="str">
        <f t="shared" si="32"/>
        <v xml:space="preserve">  EScum</v>
      </c>
      <c r="H135" s="24" t="str">
        <f t="shared" si="33"/>
        <v xml:space="preserve">   ESper</v>
      </c>
      <c r="I135" s="20" t="str">
        <f t="shared" si="34"/>
        <v xml:space="preserve">  SPI(t)per</v>
      </c>
      <c r="J135" s="20" t="str">
        <f t="shared" si="35"/>
        <v xml:space="preserve">  SPI(t)cum</v>
      </c>
      <c r="K135" s="22" t="str">
        <f t="shared" si="36"/>
        <v>AT</v>
      </c>
      <c r="L135" s="20" t="str">
        <f t="shared" si="37"/>
        <v xml:space="preserve">  SV(t)per</v>
      </c>
      <c r="M135" s="53" t="str">
        <f t="shared" si="38"/>
        <v xml:space="preserve"> SV(t)cum</v>
      </c>
      <c r="N135" s="55" t="str">
        <f t="shared" si="39"/>
        <v>IEAC(t)es</v>
      </c>
      <c r="O135" s="65" t="str">
        <f t="shared" si="40"/>
        <v>Comp Date</v>
      </c>
    </row>
    <row r="136" spans="1:15" x14ac:dyDescent="0.2">
      <c r="A136" s="25" t="str">
        <f>'Data Conv'!D137</f>
        <v/>
      </c>
      <c r="B136" s="25" t="str">
        <f>'Data Conv'!E137</f>
        <v/>
      </c>
      <c r="C136" s="16" t="str">
        <f t="shared" si="41"/>
        <v>Pc=&gt;Sc</v>
      </c>
      <c r="D136" s="17" t="str">
        <f t="shared" ca="1" si="29"/>
        <v xml:space="preserve">    NUM</v>
      </c>
      <c r="E136" s="17" t="str">
        <f t="shared" ca="1" si="30"/>
        <v xml:space="preserve">     DENOM</v>
      </c>
      <c r="F136" s="18" t="str">
        <f t="shared" si="31"/>
        <v xml:space="preserve"> InterpVal</v>
      </c>
      <c r="G136" s="24" t="str">
        <f t="shared" si="32"/>
        <v xml:space="preserve">  EScum</v>
      </c>
      <c r="H136" s="24" t="str">
        <f t="shared" si="33"/>
        <v xml:space="preserve">   ESper</v>
      </c>
      <c r="I136" s="20" t="str">
        <f t="shared" si="34"/>
        <v xml:space="preserve">  SPI(t)per</v>
      </c>
      <c r="J136" s="20" t="str">
        <f t="shared" si="35"/>
        <v xml:space="preserve">  SPI(t)cum</v>
      </c>
      <c r="K136" s="22" t="str">
        <f t="shared" si="36"/>
        <v>AT</v>
      </c>
      <c r="L136" s="20" t="str">
        <f t="shared" si="37"/>
        <v xml:space="preserve">  SV(t)per</v>
      </c>
      <c r="M136" s="53" t="str">
        <f t="shared" si="38"/>
        <v xml:space="preserve"> SV(t)cum</v>
      </c>
      <c r="N136" s="55" t="str">
        <f t="shared" si="39"/>
        <v>IEAC(t)es</v>
      </c>
      <c r="O136" s="65" t="str">
        <f t="shared" si="40"/>
        <v>Comp Date</v>
      </c>
    </row>
    <row r="137" spans="1:15" x14ac:dyDescent="0.2">
      <c r="A137" s="25" t="str">
        <f>'Data Conv'!D138</f>
        <v/>
      </c>
      <c r="B137" s="25" t="str">
        <f>'Data Conv'!E138</f>
        <v/>
      </c>
      <c r="C137" s="16" t="str">
        <f t="shared" si="41"/>
        <v>Pc=&gt;Sc</v>
      </c>
      <c r="D137" s="17" t="str">
        <f t="shared" ca="1" si="29"/>
        <v xml:space="preserve">    NUM</v>
      </c>
      <c r="E137" s="17" t="str">
        <f t="shared" ca="1" si="30"/>
        <v xml:space="preserve">     DENOM</v>
      </c>
      <c r="F137" s="18" t="str">
        <f t="shared" si="31"/>
        <v xml:space="preserve"> InterpVal</v>
      </c>
      <c r="G137" s="24" t="str">
        <f t="shared" si="32"/>
        <v xml:space="preserve">  EScum</v>
      </c>
      <c r="H137" s="24" t="str">
        <f t="shared" si="33"/>
        <v xml:space="preserve">   ESper</v>
      </c>
      <c r="I137" s="20" t="str">
        <f t="shared" si="34"/>
        <v xml:space="preserve">  SPI(t)per</v>
      </c>
      <c r="J137" s="20" t="str">
        <f t="shared" si="35"/>
        <v xml:space="preserve">  SPI(t)cum</v>
      </c>
      <c r="K137" s="22" t="str">
        <f t="shared" si="36"/>
        <v>AT</v>
      </c>
      <c r="L137" s="20" t="str">
        <f t="shared" si="37"/>
        <v xml:space="preserve">  SV(t)per</v>
      </c>
      <c r="M137" s="53" t="str">
        <f t="shared" si="38"/>
        <v xml:space="preserve"> SV(t)cum</v>
      </c>
      <c r="N137" s="55" t="str">
        <f t="shared" si="39"/>
        <v>IEAC(t)es</v>
      </c>
      <c r="O137" s="65" t="str">
        <f t="shared" si="40"/>
        <v>Comp Date</v>
      </c>
    </row>
    <row r="138" spans="1:15" x14ac:dyDescent="0.2">
      <c r="A138" s="25" t="str">
        <f>'Data Conv'!D139</f>
        <v/>
      </c>
      <c r="B138" s="25" t="str">
        <f>'Data Conv'!E139</f>
        <v/>
      </c>
      <c r="C138" s="16" t="str">
        <f t="shared" si="41"/>
        <v>Pc=&gt;Sc</v>
      </c>
      <c r="D138" s="17" t="str">
        <f t="shared" ca="1" si="29"/>
        <v xml:space="preserve">    NUM</v>
      </c>
      <c r="E138" s="17" t="str">
        <f t="shared" ca="1" si="30"/>
        <v xml:space="preserve">     DENOM</v>
      </c>
      <c r="F138" s="18" t="str">
        <f t="shared" si="31"/>
        <v xml:space="preserve"> InterpVal</v>
      </c>
      <c r="G138" s="24" t="str">
        <f t="shared" si="32"/>
        <v xml:space="preserve">  EScum</v>
      </c>
      <c r="H138" s="24" t="str">
        <f t="shared" si="33"/>
        <v xml:space="preserve">   ESper</v>
      </c>
      <c r="I138" s="20" t="str">
        <f t="shared" si="34"/>
        <v xml:space="preserve">  SPI(t)per</v>
      </c>
      <c r="J138" s="20" t="str">
        <f t="shared" si="35"/>
        <v xml:space="preserve">  SPI(t)cum</v>
      </c>
      <c r="K138" s="22" t="str">
        <f t="shared" si="36"/>
        <v>AT</v>
      </c>
      <c r="L138" s="20" t="str">
        <f t="shared" si="37"/>
        <v xml:space="preserve">  SV(t)per</v>
      </c>
      <c r="M138" s="53" t="str">
        <f t="shared" si="38"/>
        <v xml:space="preserve"> SV(t)cum</v>
      </c>
      <c r="N138" s="55" t="str">
        <f t="shared" si="39"/>
        <v>IEAC(t)es</v>
      </c>
      <c r="O138" s="65" t="str">
        <f t="shared" si="40"/>
        <v>Comp Date</v>
      </c>
    </row>
    <row r="139" spans="1:15" x14ac:dyDescent="0.2">
      <c r="A139" s="25" t="str">
        <f>'Data Conv'!D140</f>
        <v/>
      </c>
      <c r="B139" s="25" t="str">
        <f>'Data Conv'!E140</f>
        <v/>
      </c>
      <c r="C139" s="16" t="str">
        <f t="shared" si="41"/>
        <v>Pc=&gt;Sc</v>
      </c>
      <c r="D139" s="17" t="str">
        <f t="shared" ca="1" si="29"/>
        <v xml:space="preserve">    NUM</v>
      </c>
      <c r="E139" s="17" t="str">
        <f t="shared" ca="1" si="30"/>
        <v xml:space="preserve">     DENOM</v>
      </c>
      <c r="F139" s="18" t="str">
        <f t="shared" si="31"/>
        <v xml:space="preserve"> InterpVal</v>
      </c>
      <c r="G139" s="24" t="str">
        <f t="shared" si="32"/>
        <v xml:space="preserve">  EScum</v>
      </c>
      <c r="H139" s="24" t="str">
        <f t="shared" si="33"/>
        <v xml:space="preserve">   ESper</v>
      </c>
      <c r="I139" s="20" t="str">
        <f t="shared" si="34"/>
        <v xml:space="preserve">  SPI(t)per</v>
      </c>
      <c r="J139" s="20" t="str">
        <f t="shared" si="35"/>
        <v xml:space="preserve">  SPI(t)cum</v>
      </c>
      <c r="K139" s="22" t="str">
        <f t="shared" si="36"/>
        <v>AT</v>
      </c>
      <c r="L139" s="20" t="str">
        <f t="shared" si="37"/>
        <v xml:space="preserve">  SV(t)per</v>
      </c>
      <c r="M139" s="53" t="str">
        <f t="shared" si="38"/>
        <v xml:space="preserve"> SV(t)cum</v>
      </c>
      <c r="N139" s="55" t="str">
        <f t="shared" si="39"/>
        <v>IEAC(t)es</v>
      </c>
      <c r="O139" s="65" t="str">
        <f t="shared" si="40"/>
        <v>Comp Date</v>
      </c>
    </row>
    <row r="140" spans="1:15" x14ac:dyDescent="0.2">
      <c r="A140" s="25" t="str">
        <f>'Data Conv'!D141</f>
        <v/>
      </c>
      <c r="B140" s="25" t="str">
        <f>'Data Conv'!E141</f>
        <v/>
      </c>
      <c r="C140" s="16" t="str">
        <f t="shared" si="41"/>
        <v>Pc=&gt;Sc</v>
      </c>
      <c r="D140" s="17" t="str">
        <f t="shared" ca="1" si="29"/>
        <v xml:space="preserve">    NUM</v>
      </c>
      <c r="E140" s="17" t="str">
        <f t="shared" ca="1" si="30"/>
        <v xml:space="preserve">     DENOM</v>
      </c>
      <c r="F140" s="18" t="str">
        <f t="shared" si="31"/>
        <v xml:space="preserve"> InterpVal</v>
      </c>
      <c r="G140" s="24" t="str">
        <f t="shared" si="32"/>
        <v xml:space="preserve">  EScum</v>
      </c>
      <c r="H140" s="24" t="str">
        <f t="shared" si="33"/>
        <v xml:space="preserve">   ESper</v>
      </c>
      <c r="I140" s="20" t="str">
        <f t="shared" si="34"/>
        <v xml:space="preserve">  SPI(t)per</v>
      </c>
      <c r="J140" s="20" t="str">
        <f t="shared" si="35"/>
        <v xml:space="preserve">  SPI(t)cum</v>
      </c>
      <c r="K140" s="22" t="str">
        <f t="shared" si="36"/>
        <v>AT</v>
      </c>
      <c r="L140" s="20" t="str">
        <f t="shared" si="37"/>
        <v xml:space="preserve">  SV(t)per</v>
      </c>
      <c r="M140" s="53" t="str">
        <f t="shared" si="38"/>
        <v xml:space="preserve"> SV(t)cum</v>
      </c>
      <c r="N140" s="55" t="str">
        <f t="shared" si="39"/>
        <v>IEAC(t)es</v>
      </c>
      <c r="O140" s="65" t="str">
        <f t="shared" si="40"/>
        <v>Comp Date</v>
      </c>
    </row>
    <row r="141" spans="1:15" x14ac:dyDescent="0.2">
      <c r="A141" s="25" t="str">
        <f>'Data Conv'!D142</f>
        <v/>
      </c>
      <c r="B141" s="25" t="str">
        <f>'Data Conv'!E142</f>
        <v/>
      </c>
      <c r="C141" s="16" t="str">
        <f t="shared" si="41"/>
        <v>Pc=&gt;Sc</v>
      </c>
      <c r="D141" s="17" t="str">
        <f t="shared" ca="1" si="29"/>
        <v xml:space="preserve">    NUM</v>
      </c>
      <c r="E141" s="17" t="str">
        <f t="shared" ca="1" si="30"/>
        <v xml:space="preserve">     DENOM</v>
      </c>
      <c r="F141" s="18" t="str">
        <f t="shared" si="31"/>
        <v xml:space="preserve"> InterpVal</v>
      </c>
      <c r="G141" s="24" t="str">
        <f t="shared" si="32"/>
        <v xml:space="preserve">  EScum</v>
      </c>
      <c r="H141" s="24" t="str">
        <f t="shared" si="33"/>
        <v xml:space="preserve">   ESper</v>
      </c>
      <c r="I141" s="20" t="str">
        <f t="shared" si="34"/>
        <v xml:space="preserve">  SPI(t)per</v>
      </c>
      <c r="J141" s="20" t="str">
        <f t="shared" si="35"/>
        <v xml:space="preserve">  SPI(t)cum</v>
      </c>
      <c r="K141" s="22" t="str">
        <f t="shared" si="36"/>
        <v>AT</v>
      </c>
      <c r="L141" s="20" t="str">
        <f t="shared" si="37"/>
        <v xml:space="preserve">  SV(t)per</v>
      </c>
      <c r="M141" s="53" t="str">
        <f t="shared" si="38"/>
        <v xml:space="preserve"> SV(t)cum</v>
      </c>
      <c r="N141" s="55" t="str">
        <f t="shared" si="39"/>
        <v>IEAC(t)es</v>
      </c>
      <c r="O141" s="65" t="str">
        <f t="shared" si="40"/>
        <v>Comp Date</v>
      </c>
    </row>
    <row r="142" spans="1:15" x14ac:dyDescent="0.2">
      <c r="A142" s="25" t="str">
        <f>'Data Conv'!D143</f>
        <v/>
      </c>
      <c r="B142" s="25" t="str">
        <f>'Data Conv'!E143</f>
        <v/>
      </c>
      <c r="C142" s="16" t="str">
        <f t="shared" si="41"/>
        <v>Pc=&gt;Sc</v>
      </c>
      <c r="D142" s="17" t="str">
        <f t="shared" ca="1" si="29"/>
        <v xml:space="preserve">    NUM</v>
      </c>
      <c r="E142" s="17" t="str">
        <f t="shared" ca="1" si="30"/>
        <v xml:space="preserve">     DENOM</v>
      </c>
      <c r="F142" s="18" t="str">
        <f t="shared" si="31"/>
        <v xml:space="preserve"> InterpVal</v>
      </c>
      <c r="G142" s="24" t="str">
        <f t="shared" si="32"/>
        <v xml:space="preserve">  EScum</v>
      </c>
      <c r="H142" s="24" t="str">
        <f t="shared" si="33"/>
        <v xml:space="preserve">   ESper</v>
      </c>
      <c r="I142" s="20" t="str">
        <f t="shared" si="34"/>
        <v xml:space="preserve">  SPI(t)per</v>
      </c>
      <c r="J142" s="20" t="str">
        <f t="shared" si="35"/>
        <v xml:space="preserve">  SPI(t)cum</v>
      </c>
      <c r="K142" s="22" t="str">
        <f t="shared" si="36"/>
        <v>AT</v>
      </c>
      <c r="L142" s="20" t="str">
        <f t="shared" si="37"/>
        <v xml:space="preserve">  SV(t)per</v>
      </c>
      <c r="M142" s="53" t="str">
        <f t="shared" si="38"/>
        <v xml:space="preserve"> SV(t)cum</v>
      </c>
      <c r="N142" s="55" t="str">
        <f t="shared" si="39"/>
        <v>IEAC(t)es</v>
      </c>
      <c r="O142" s="65" t="str">
        <f t="shared" si="40"/>
        <v>Comp Date</v>
      </c>
    </row>
    <row r="143" spans="1:15" x14ac:dyDescent="0.2">
      <c r="A143" s="25" t="str">
        <f>'Data Conv'!D144</f>
        <v/>
      </c>
      <c r="B143" s="25" t="str">
        <f>'Data Conv'!E144</f>
        <v/>
      </c>
      <c r="C143" s="16" t="str">
        <f t="shared" si="41"/>
        <v>Pc=&gt;Sc</v>
      </c>
      <c r="D143" s="17" t="str">
        <f t="shared" ca="1" si="29"/>
        <v xml:space="preserve">    NUM</v>
      </c>
      <c r="E143" s="17" t="str">
        <f t="shared" ca="1" si="30"/>
        <v xml:space="preserve">     DENOM</v>
      </c>
      <c r="F143" s="18" t="str">
        <f t="shared" si="31"/>
        <v xml:space="preserve"> InterpVal</v>
      </c>
      <c r="G143" s="24" t="str">
        <f t="shared" si="32"/>
        <v xml:space="preserve">  EScum</v>
      </c>
      <c r="H143" s="24" t="str">
        <f t="shared" si="33"/>
        <v xml:space="preserve">   ESper</v>
      </c>
      <c r="I143" s="20" t="str">
        <f t="shared" si="34"/>
        <v xml:space="preserve">  SPI(t)per</v>
      </c>
      <c r="J143" s="20" t="str">
        <f t="shared" si="35"/>
        <v xml:space="preserve">  SPI(t)cum</v>
      </c>
      <c r="K143" s="22" t="str">
        <f t="shared" si="36"/>
        <v>AT</v>
      </c>
      <c r="L143" s="20" t="str">
        <f t="shared" si="37"/>
        <v xml:space="preserve">  SV(t)per</v>
      </c>
      <c r="M143" s="53" t="str">
        <f t="shared" si="38"/>
        <v xml:space="preserve"> SV(t)cum</v>
      </c>
      <c r="N143" s="55" t="str">
        <f t="shared" si="39"/>
        <v>IEAC(t)es</v>
      </c>
      <c r="O143" s="65" t="str">
        <f t="shared" si="40"/>
        <v>Comp Date</v>
      </c>
    </row>
    <row r="144" spans="1:15" x14ac:dyDescent="0.2">
      <c r="A144" s="25" t="str">
        <f>'Data Conv'!D145</f>
        <v/>
      </c>
      <c r="B144" s="25" t="str">
        <f>'Data Conv'!E145</f>
        <v/>
      </c>
      <c r="C144" s="16" t="str">
        <f t="shared" si="41"/>
        <v>Pc=&gt;Sc</v>
      </c>
      <c r="D144" s="17" t="str">
        <f t="shared" ca="1" si="29"/>
        <v xml:space="preserve">    NUM</v>
      </c>
      <c r="E144" s="17" t="str">
        <f t="shared" ca="1" si="30"/>
        <v xml:space="preserve">     DENOM</v>
      </c>
      <c r="F144" s="18" t="str">
        <f t="shared" si="31"/>
        <v xml:space="preserve"> InterpVal</v>
      </c>
      <c r="G144" s="24" t="str">
        <f t="shared" si="32"/>
        <v xml:space="preserve">  EScum</v>
      </c>
      <c r="H144" s="24" t="str">
        <f t="shared" si="33"/>
        <v xml:space="preserve">   ESper</v>
      </c>
      <c r="I144" s="20" t="str">
        <f t="shared" si="34"/>
        <v xml:space="preserve">  SPI(t)per</v>
      </c>
      <c r="J144" s="20" t="str">
        <f t="shared" si="35"/>
        <v xml:space="preserve">  SPI(t)cum</v>
      </c>
      <c r="K144" s="22" t="str">
        <f t="shared" si="36"/>
        <v>AT</v>
      </c>
      <c r="L144" s="20" t="str">
        <f t="shared" si="37"/>
        <v xml:space="preserve">  SV(t)per</v>
      </c>
      <c r="M144" s="53" t="str">
        <f t="shared" si="38"/>
        <v xml:space="preserve"> SV(t)cum</v>
      </c>
      <c r="N144" s="55" t="str">
        <f t="shared" si="39"/>
        <v>IEAC(t)es</v>
      </c>
      <c r="O144" s="65" t="str">
        <f t="shared" si="40"/>
        <v>Comp Date</v>
      </c>
    </row>
    <row r="145" spans="1:15" x14ac:dyDescent="0.2">
      <c r="A145" s="25" t="str">
        <f>'Data Conv'!D146</f>
        <v/>
      </c>
      <c r="B145" s="25" t="str">
        <f>'Data Conv'!E146</f>
        <v/>
      </c>
      <c r="C145" s="16" t="str">
        <f t="shared" si="41"/>
        <v>Pc=&gt;Sc</v>
      </c>
      <c r="D145" s="17" t="str">
        <f t="shared" ca="1" si="29"/>
        <v xml:space="preserve">    NUM</v>
      </c>
      <c r="E145" s="17" t="str">
        <f t="shared" ca="1" si="30"/>
        <v xml:space="preserve">     DENOM</v>
      </c>
      <c r="F145" s="18" t="str">
        <f t="shared" si="31"/>
        <v xml:space="preserve"> InterpVal</v>
      </c>
      <c r="G145" s="24" t="str">
        <f t="shared" si="32"/>
        <v xml:space="preserve">  EScum</v>
      </c>
      <c r="H145" s="24" t="str">
        <f t="shared" si="33"/>
        <v xml:space="preserve">   ESper</v>
      </c>
      <c r="I145" s="20" t="str">
        <f t="shared" si="34"/>
        <v xml:space="preserve">  SPI(t)per</v>
      </c>
      <c r="J145" s="20" t="str">
        <f t="shared" si="35"/>
        <v xml:space="preserve">  SPI(t)cum</v>
      </c>
      <c r="K145" s="22" t="str">
        <f t="shared" si="36"/>
        <v>AT</v>
      </c>
      <c r="L145" s="20" t="str">
        <f t="shared" si="37"/>
        <v xml:space="preserve">  SV(t)per</v>
      </c>
      <c r="M145" s="53" t="str">
        <f t="shared" si="38"/>
        <v xml:space="preserve"> SV(t)cum</v>
      </c>
      <c r="N145" s="55" t="str">
        <f t="shared" si="39"/>
        <v>IEAC(t)es</v>
      </c>
      <c r="O145" s="65" t="str">
        <f t="shared" si="40"/>
        <v>Comp Date</v>
      </c>
    </row>
    <row r="146" spans="1:15" x14ac:dyDescent="0.2">
      <c r="A146" s="25" t="str">
        <f>'Data Conv'!D147</f>
        <v/>
      </c>
      <c r="B146" s="25" t="str">
        <f>'Data Conv'!E147</f>
        <v/>
      </c>
      <c r="C146" s="16" t="str">
        <f t="shared" si="41"/>
        <v>Pc=&gt;Sc</v>
      </c>
      <c r="D146" s="17" t="str">
        <f t="shared" ca="1" si="29"/>
        <v xml:space="preserve">    NUM</v>
      </c>
      <c r="E146" s="17" t="str">
        <f t="shared" ca="1" si="30"/>
        <v xml:space="preserve">     DENOM</v>
      </c>
      <c r="F146" s="18" t="str">
        <f t="shared" si="31"/>
        <v xml:space="preserve"> InterpVal</v>
      </c>
      <c r="G146" s="24" t="str">
        <f t="shared" si="32"/>
        <v xml:space="preserve">  EScum</v>
      </c>
      <c r="H146" s="24" t="str">
        <f t="shared" si="33"/>
        <v xml:space="preserve">   ESper</v>
      </c>
      <c r="I146" s="20" t="str">
        <f t="shared" si="34"/>
        <v xml:space="preserve">  SPI(t)per</v>
      </c>
      <c r="J146" s="20" t="str">
        <f t="shared" si="35"/>
        <v xml:space="preserve">  SPI(t)cum</v>
      </c>
      <c r="K146" s="22" t="str">
        <f t="shared" si="36"/>
        <v>AT</v>
      </c>
      <c r="L146" s="20" t="str">
        <f t="shared" si="37"/>
        <v xml:space="preserve">  SV(t)per</v>
      </c>
      <c r="M146" s="53" t="str">
        <f t="shared" si="38"/>
        <v xml:space="preserve"> SV(t)cum</v>
      </c>
      <c r="N146" s="55" t="str">
        <f t="shared" si="39"/>
        <v>IEAC(t)es</v>
      </c>
      <c r="O146" s="65" t="str">
        <f t="shared" si="40"/>
        <v>Comp Date</v>
      </c>
    </row>
    <row r="147" spans="1:15" x14ac:dyDescent="0.2">
      <c r="A147" s="25" t="str">
        <f>'Data Conv'!D148</f>
        <v/>
      </c>
      <c r="B147" s="25" t="str">
        <f>'Data Conv'!E148</f>
        <v/>
      </c>
      <c r="C147" s="16" t="str">
        <f t="shared" si="41"/>
        <v>Pc=&gt;Sc</v>
      </c>
      <c r="D147" s="17" t="str">
        <f t="shared" ca="1" si="29"/>
        <v xml:space="preserve">    NUM</v>
      </c>
      <c r="E147" s="17" t="str">
        <f t="shared" ca="1" si="30"/>
        <v xml:space="preserve">     DENOM</v>
      </c>
      <c r="F147" s="18" t="str">
        <f t="shared" si="31"/>
        <v xml:space="preserve"> InterpVal</v>
      </c>
      <c r="G147" s="24" t="str">
        <f t="shared" si="32"/>
        <v xml:space="preserve">  EScum</v>
      </c>
      <c r="H147" s="24" t="str">
        <f t="shared" si="33"/>
        <v xml:space="preserve">   ESper</v>
      </c>
      <c r="I147" s="20" t="str">
        <f t="shared" si="34"/>
        <v xml:space="preserve">  SPI(t)per</v>
      </c>
      <c r="J147" s="20" t="str">
        <f t="shared" si="35"/>
        <v xml:space="preserve">  SPI(t)cum</v>
      </c>
      <c r="K147" s="22" t="str">
        <f t="shared" si="36"/>
        <v>AT</v>
      </c>
      <c r="L147" s="20" t="str">
        <f t="shared" si="37"/>
        <v xml:space="preserve">  SV(t)per</v>
      </c>
      <c r="M147" s="53" t="str">
        <f t="shared" si="38"/>
        <v xml:space="preserve"> SV(t)cum</v>
      </c>
      <c r="N147" s="55" t="str">
        <f t="shared" si="39"/>
        <v>IEAC(t)es</v>
      </c>
      <c r="O147" s="65" t="str">
        <f t="shared" si="40"/>
        <v>Comp Date</v>
      </c>
    </row>
    <row r="148" spans="1:15" x14ac:dyDescent="0.2">
      <c r="A148" s="25" t="str">
        <f>'Data Conv'!D149</f>
        <v/>
      </c>
      <c r="B148" s="25" t="str">
        <f>'Data Conv'!E149</f>
        <v/>
      </c>
      <c r="C148" s="16" t="str">
        <f t="shared" si="41"/>
        <v>Pc=&gt;Sc</v>
      </c>
      <c r="D148" s="17" t="str">
        <f t="shared" ca="1" si="29"/>
        <v xml:space="preserve">    NUM</v>
      </c>
      <c r="E148" s="17" t="str">
        <f t="shared" ca="1" si="30"/>
        <v xml:space="preserve">     DENOM</v>
      </c>
      <c r="F148" s="18" t="str">
        <f t="shared" si="31"/>
        <v xml:space="preserve"> InterpVal</v>
      </c>
      <c r="G148" s="24" t="str">
        <f t="shared" si="32"/>
        <v xml:space="preserve">  EScum</v>
      </c>
      <c r="H148" s="24" t="str">
        <f t="shared" si="33"/>
        <v xml:space="preserve">   ESper</v>
      </c>
      <c r="I148" s="20" t="str">
        <f t="shared" si="34"/>
        <v xml:space="preserve">  SPI(t)per</v>
      </c>
      <c r="J148" s="20" t="str">
        <f t="shared" si="35"/>
        <v xml:space="preserve">  SPI(t)cum</v>
      </c>
      <c r="K148" s="22" t="str">
        <f t="shared" si="36"/>
        <v>AT</v>
      </c>
      <c r="L148" s="20" t="str">
        <f t="shared" si="37"/>
        <v xml:space="preserve">  SV(t)per</v>
      </c>
      <c r="M148" s="53" t="str">
        <f t="shared" si="38"/>
        <v xml:space="preserve"> SV(t)cum</v>
      </c>
      <c r="N148" s="55" t="str">
        <f t="shared" si="39"/>
        <v>IEAC(t)es</v>
      </c>
      <c r="O148" s="65" t="str">
        <f t="shared" si="40"/>
        <v>Comp Date</v>
      </c>
    </row>
    <row r="149" spans="1:15" x14ac:dyDescent="0.2">
      <c r="A149" s="25" t="str">
        <f>'Data Conv'!D150</f>
        <v/>
      </c>
      <c r="B149" s="25" t="str">
        <f>'Data Conv'!E150</f>
        <v/>
      </c>
      <c r="C149" s="16" t="str">
        <f t="shared" si="41"/>
        <v>Pc=&gt;Sc</v>
      </c>
      <c r="D149" s="17" t="str">
        <f t="shared" ca="1" si="29"/>
        <v xml:space="preserve">    NUM</v>
      </c>
      <c r="E149" s="17" t="str">
        <f t="shared" ca="1" si="30"/>
        <v xml:space="preserve">     DENOM</v>
      </c>
      <c r="F149" s="18" t="str">
        <f t="shared" si="31"/>
        <v xml:space="preserve"> InterpVal</v>
      </c>
      <c r="G149" s="24" t="str">
        <f t="shared" si="32"/>
        <v xml:space="preserve">  EScum</v>
      </c>
      <c r="H149" s="24" t="str">
        <f t="shared" si="33"/>
        <v xml:space="preserve">   ESper</v>
      </c>
      <c r="I149" s="20" t="str">
        <f t="shared" si="34"/>
        <v xml:space="preserve">  SPI(t)per</v>
      </c>
      <c r="J149" s="20" t="str">
        <f t="shared" si="35"/>
        <v xml:space="preserve">  SPI(t)cum</v>
      </c>
      <c r="K149" s="22" t="str">
        <f t="shared" si="36"/>
        <v>AT</v>
      </c>
      <c r="L149" s="20" t="str">
        <f t="shared" si="37"/>
        <v xml:space="preserve">  SV(t)per</v>
      </c>
      <c r="M149" s="53" t="str">
        <f t="shared" si="38"/>
        <v xml:space="preserve"> SV(t)cum</v>
      </c>
      <c r="N149" s="55" t="str">
        <f t="shared" si="39"/>
        <v>IEAC(t)es</v>
      </c>
      <c r="O149" s="65" t="str">
        <f t="shared" si="40"/>
        <v>Comp Date</v>
      </c>
    </row>
    <row r="150" spans="1:15" x14ac:dyDescent="0.2">
      <c r="A150" s="25" t="str">
        <f>'Data Conv'!D151</f>
        <v/>
      </c>
      <c r="B150" s="25" t="str">
        <f>'Data Conv'!E151</f>
        <v/>
      </c>
      <c r="C150" s="16" t="str">
        <f t="shared" si="41"/>
        <v>Pc=&gt;Sc</v>
      </c>
      <c r="D150" s="17" t="str">
        <f t="shared" ca="1" si="29"/>
        <v xml:space="preserve">    NUM</v>
      </c>
      <c r="E150" s="17" t="str">
        <f t="shared" ca="1" si="30"/>
        <v xml:space="preserve">     DENOM</v>
      </c>
      <c r="F150" s="18" t="str">
        <f t="shared" si="31"/>
        <v xml:space="preserve"> InterpVal</v>
      </c>
      <c r="G150" s="24" t="str">
        <f t="shared" si="32"/>
        <v xml:space="preserve">  EScum</v>
      </c>
      <c r="H150" s="24" t="str">
        <f t="shared" si="33"/>
        <v xml:space="preserve">   ESper</v>
      </c>
      <c r="I150" s="20" t="str">
        <f t="shared" si="34"/>
        <v xml:space="preserve">  SPI(t)per</v>
      </c>
      <c r="J150" s="20" t="str">
        <f t="shared" si="35"/>
        <v xml:space="preserve">  SPI(t)cum</v>
      </c>
      <c r="K150" s="22" t="str">
        <f t="shared" si="36"/>
        <v>AT</v>
      </c>
      <c r="L150" s="20" t="str">
        <f t="shared" si="37"/>
        <v xml:space="preserve">  SV(t)per</v>
      </c>
      <c r="M150" s="53" t="str">
        <f t="shared" si="38"/>
        <v xml:space="preserve"> SV(t)cum</v>
      </c>
      <c r="N150" s="55" t="str">
        <f t="shared" si="39"/>
        <v>IEAC(t)es</v>
      </c>
      <c r="O150" s="65" t="str">
        <f t="shared" si="40"/>
        <v>Comp Date</v>
      </c>
    </row>
    <row r="151" spans="1:15" x14ac:dyDescent="0.2">
      <c r="A151" s="25" t="str">
        <f>'Data Conv'!D152</f>
        <v/>
      </c>
      <c r="B151" s="25" t="str">
        <f>'Data Conv'!E152</f>
        <v/>
      </c>
      <c r="C151" s="16" t="str">
        <f t="shared" si="41"/>
        <v>Pc=&gt;Sc</v>
      </c>
      <c r="D151" s="17" t="str">
        <f t="shared" ca="1" si="29"/>
        <v xml:space="preserve">    NUM</v>
      </c>
      <c r="E151" s="17" t="str">
        <f t="shared" ca="1" si="30"/>
        <v xml:space="preserve">     DENOM</v>
      </c>
      <c r="F151" s="18" t="str">
        <f t="shared" si="31"/>
        <v xml:space="preserve"> InterpVal</v>
      </c>
      <c r="G151" s="24" t="str">
        <f t="shared" si="32"/>
        <v xml:space="preserve">  EScum</v>
      </c>
      <c r="H151" s="24" t="str">
        <f t="shared" si="33"/>
        <v xml:space="preserve">   ESper</v>
      </c>
      <c r="I151" s="20" t="str">
        <f t="shared" si="34"/>
        <v xml:space="preserve">  SPI(t)per</v>
      </c>
      <c r="J151" s="20" t="str">
        <f t="shared" si="35"/>
        <v xml:space="preserve">  SPI(t)cum</v>
      </c>
      <c r="K151" s="22" t="str">
        <f t="shared" si="36"/>
        <v>AT</v>
      </c>
      <c r="L151" s="20" t="str">
        <f t="shared" si="37"/>
        <v xml:space="preserve">  SV(t)per</v>
      </c>
      <c r="M151" s="53" t="str">
        <f t="shared" si="38"/>
        <v xml:space="preserve"> SV(t)cum</v>
      </c>
      <c r="N151" s="55" t="str">
        <f t="shared" si="39"/>
        <v>IEAC(t)es</v>
      </c>
      <c r="O151" s="65" t="str">
        <f t="shared" si="40"/>
        <v>Comp Date</v>
      </c>
    </row>
    <row r="152" spans="1:15" x14ac:dyDescent="0.2">
      <c r="A152" s="25" t="str">
        <f>'Data Conv'!D153</f>
        <v/>
      </c>
      <c r="B152" s="25" t="str">
        <f>'Data Conv'!E153</f>
        <v/>
      </c>
      <c r="C152" s="16" t="str">
        <f t="shared" si="41"/>
        <v>Pc=&gt;Sc</v>
      </c>
      <c r="D152" s="17" t="str">
        <f t="shared" ca="1" si="29"/>
        <v xml:space="preserve">    NUM</v>
      </c>
      <c r="E152" s="17" t="str">
        <f t="shared" ca="1" si="30"/>
        <v xml:space="preserve">     DENOM</v>
      </c>
      <c r="F152" s="18" t="str">
        <f t="shared" si="31"/>
        <v xml:space="preserve"> InterpVal</v>
      </c>
      <c r="G152" s="24" t="str">
        <f t="shared" si="32"/>
        <v xml:space="preserve">  EScum</v>
      </c>
      <c r="H152" s="24" t="str">
        <f t="shared" si="33"/>
        <v xml:space="preserve">   ESper</v>
      </c>
      <c r="I152" s="20" t="str">
        <f t="shared" si="34"/>
        <v xml:space="preserve">  SPI(t)per</v>
      </c>
      <c r="J152" s="20" t="str">
        <f t="shared" si="35"/>
        <v xml:space="preserve">  SPI(t)cum</v>
      </c>
      <c r="K152" s="22" t="str">
        <f t="shared" si="36"/>
        <v>AT</v>
      </c>
      <c r="L152" s="20" t="str">
        <f t="shared" si="37"/>
        <v xml:space="preserve">  SV(t)per</v>
      </c>
      <c r="M152" s="53" t="str">
        <f t="shared" si="38"/>
        <v xml:space="preserve"> SV(t)cum</v>
      </c>
      <c r="N152" s="55" t="str">
        <f t="shared" si="39"/>
        <v>IEAC(t)es</v>
      </c>
      <c r="O152" s="65" t="str">
        <f t="shared" si="40"/>
        <v>Comp Date</v>
      </c>
    </row>
    <row r="153" spans="1:15" x14ac:dyDescent="0.2">
      <c r="A153" s="25" t="str">
        <f>'Data Conv'!D154</f>
        <v/>
      </c>
      <c r="B153" s="25" t="str">
        <f>'Data Conv'!E154</f>
        <v/>
      </c>
      <c r="C153" s="16" t="str">
        <f t="shared" si="41"/>
        <v>Pc=&gt;Sc</v>
      </c>
      <c r="D153" s="17" t="str">
        <f t="shared" ca="1" si="29"/>
        <v xml:space="preserve">    NUM</v>
      </c>
      <c r="E153" s="17" t="str">
        <f t="shared" ca="1" si="30"/>
        <v xml:space="preserve">     DENOM</v>
      </c>
      <c r="F153" s="18" t="str">
        <f t="shared" si="31"/>
        <v xml:space="preserve"> InterpVal</v>
      </c>
      <c r="G153" s="24" t="str">
        <f t="shared" si="32"/>
        <v xml:space="preserve">  EScum</v>
      </c>
      <c r="H153" s="24" t="str">
        <f t="shared" si="33"/>
        <v xml:space="preserve">   ESper</v>
      </c>
      <c r="I153" s="20" t="str">
        <f t="shared" si="34"/>
        <v xml:space="preserve">  SPI(t)per</v>
      </c>
      <c r="J153" s="20" t="str">
        <f t="shared" si="35"/>
        <v xml:space="preserve">  SPI(t)cum</v>
      </c>
      <c r="K153" s="22" t="str">
        <f t="shared" si="36"/>
        <v>AT</v>
      </c>
      <c r="L153" s="20" t="str">
        <f t="shared" si="37"/>
        <v xml:space="preserve">  SV(t)per</v>
      </c>
      <c r="M153" s="53" t="str">
        <f t="shared" si="38"/>
        <v xml:space="preserve"> SV(t)cum</v>
      </c>
      <c r="N153" s="55" t="str">
        <f t="shared" si="39"/>
        <v>IEAC(t)es</v>
      </c>
      <c r="O153" s="65" t="str">
        <f t="shared" si="40"/>
        <v>Comp Date</v>
      </c>
    </row>
    <row r="154" spans="1:15" x14ac:dyDescent="0.2">
      <c r="A154" s="25" t="str">
        <f>'Data Conv'!D155</f>
        <v/>
      </c>
      <c r="B154" s="25" t="str">
        <f>'Data Conv'!E155</f>
        <v/>
      </c>
      <c r="C154" s="16" t="str">
        <f t="shared" si="41"/>
        <v>Pc=&gt;Sc</v>
      </c>
      <c r="D154" s="17" t="str">
        <f t="shared" ca="1" si="29"/>
        <v xml:space="preserve">    NUM</v>
      </c>
      <c r="E154" s="17" t="str">
        <f t="shared" ca="1" si="30"/>
        <v xml:space="preserve">     DENOM</v>
      </c>
      <c r="F154" s="18" t="str">
        <f t="shared" si="31"/>
        <v xml:space="preserve"> InterpVal</v>
      </c>
      <c r="G154" s="24" t="str">
        <f t="shared" si="32"/>
        <v xml:space="preserve">  EScum</v>
      </c>
      <c r="H154" s="24" t="str">
        <f t="shared" si="33"/>
        <v xml:space="preserve">   ESper</v>
      </c>
      <c r="I154" s="20" t="str">
        <f t="shared" si="34"/>
        <v xml:space="preserve">  SPI(t)per</v>
      </c>
      <c r="J154" s="20" t="str">
        <f t="shared" si="35"/>
        <v xml:space="preserve">  SPI(t)cum</v>
      </c>
      <c r="K154" s="22" t="str">
        <f t="shared" si="36"/>
        <v>AT</v>
      </c>
      <c r="L154" s="20" t="str">
        <f t="shared" si="37"/>
        <v xml:space="preserve">  SV(t)per</v>
      </c>
      <c r="M154" s="53" t="str">
        <f t="shared" si="38"/>
        <v xml:space="preserve"> SV(t)cum</v>
      </c>
      <c r="N154" s="55" t="str">
        <f t="shared" si="39"/>
        <v>IEAC(t)es</v>
      </c>
      <c r="O154" s="65" t="str">
        <f t="shared" si="40"/>
        <v>Comp Date</v>
      </c>
    </row>
    <row r="155" spans="1:15" x14ac:dyDescent="0.2">
      <c r="A155" s="25" t="str">
        <f>'Data Conv'!D156</f>
        <v/>
      </c>
      <c r="B155" s="25" t="str">
        <f>'Data Conv'!E156</f>
        <v/>
      </c>
      <c r="C155" s="16" t="str">
        <f t="shared" si="41"/>
        <v>Pc=&gt;Sc</v>
      </c>
      <c r="D155" s="17" t="str">
        <f t="shared" ca="1" si="29"/>
        <v xml:space="preserve">    NUM</v>
      </c>
      <c r="E155" s="17" t="str">
        <f t="shared" ca="1" si="30"/>
        <v xml:space="preserve">     DENOM</v>
      </c>
      <c r="F155" s="18" t="str">
        <f t="shared" si="31"/>
        <v xml:space="preserve"> InterpVal</v>
      </c>
      <c r="G155" s="24" t="str">
        <f t="shared" si="32"/>
        <v xml:space="preserve">  EScum</v>
      </c>
      <c r="H155" s="24" t="str">
        <f t="shared" si="33"/>
        <v xml:space="preserve">   ESper</v>
      </c>
      <c r="I155" s="20" t="str">
        <f t="shared" si="34"/>
        <v xml:space="preserve">  SPI(t)per</v>
      </c>
      <c r="J155" s="20" t="str">
        <f t="shared" si="35"/>
        <v xml:space="preserve">  SPI(t)cum</v>
      </c>
      <c r="K155" s="22" t="str">
        <f t="shared" si="36"/>
        <v>AT</v>
      </c>
      <c r="L155" s="20" t="str">
        <f t="shared" si="37"/>
        <v xml:space="preserve">  SV(t)per</v>
      </c>
      <c r="M155" s="53" t="str">
        <f t="shared" si="38"/>
        <v xml:space="preserve"> SV(t)cum</v>
      </c>
      <c r="N155" s="55" t="str">
        <f t="shared" si="39"/>
        <v>IEAC(t)es</v>
      </c>
      <c r="O155" s="65" t="str">
        <f t="shared" si="40"/>
        <v>Comp Date</v>
      </c>
    </row>
    <row r="156" spans="1:15" x14ac:dyDescent="0.2">
      <c r="A156" s="25" t="str">
        <f>'Data Conv'!D157</f>
        <v/>
      </c>
      <c r="B156" s="25" t="str">
        <f>'Data Conv'!E157</f>
        <v/>
      </c>
      <c r="C156" s="16" t="str">
        <f t="shared" si="41"/>
        <v>Pc=&gt;Sc</v>
      </c>
      <c r="D156" s="17" t="str">
        <f t="shared" ca="1" si="29"/>
        <v xml:space="preserve">    NUM</v>
      </c>
      <c r="E156" s="17" t="str">
        <f t="shared" ca="1" si="30"/>
        <v xml:space="preserve">     DENOM</v>
      </c>
      <c r="F156" s="18" t="str">
        <f t="shared" si="31"/>
        <v xml:space="preserve"> InterpVal</v>
      </c>
      <c r="G156" s="24" t="str">
        <f t="shared" si="32"/>
        <v xml:space="preserve">  EScum</v>
      </c>
      <c r="H156" s="24" t="str">
        <f t="shared" si="33"/>
        <v xml:space="preserve">   ESper</v>
      </c>
      <c r="I156" s="20" t="str">
        <f t="shared" si="34"/>
        <v xml:space="preserve">  SPI(t)per</v>
      </c>
      <c r="J156" s="20" t="str">
        <f t="shared" si="35"/>
        <v xml:space="preserve">  SPI(t)cum</v>
      </c>
      <c r="K156" s="22" t="str">
        <f t="shared" si="36"/>
        <v>AT</v>
      </c>
      <c r="L156" s="20" t="str">
        <f t="shared" si="37"/>
        <v xml:space="preserve">  SV(t)per</v>
      </c>
      <c r="M156" s="53" t="str">
        <f t="shared" si="38"/>
        <v xml:space="preserve"> SV(t)cum</v>
      </c>
      <c r="N156" s="55" t="str">
        <f t="shared" si="39"/>
        <v>IEAC(t)es</v>
      </c>
      <c r="O156" s="65" t="str">
        <f t="shared" si="40"/>
        <v>Comp Date</v>
      </c>
    </row>
    <row r="157" spans="1:15" x14ac:dyDescent="0.2">
      <c r="A157" s="25" t="str">
        <f>'Data Conv'!D158</f>
        <v/>
      </c>
      <c r="B157" s="25" t="str">
        <f>'Data Conv'!E158</f>
        <v/>
      </c>
      <c r="C157" s="16" t="str">
        <f t="shared" si="41"/>
        <v>Pc=&gt;Sc</v>
      </c>
      <c r="D157" s="17" t="str">
        <f t="shared" ca="1" si="29"/>
        <v xml:space="preserve">    NUM</v>
      </c>
      <c r="E157" s="17" t="str">
        <f t="shared" ca="1" si="30"/>
        <v xml:space="preserve">     DENOM</v>
      </c>
      <c r="F157" s="18" t="str">
        <f t="shared" si="31"/>
        <v xml:space="preserve"> InterpVal</v>
      </c>
      <c r="G157" s="24" t="str">
        <f t="shared" si="32"/>
        <v xml:space="preserve">  EScum</v>
      </c>
      <c r="H157" s="24" t="str">
        <f t="shared" si="33"/>
        <v xml:space="preserve">   ESper</v>
      </c>
      <c r="I157" s="20" t="str">
        <f t="shared" si="34"/>
        <v xml:space="preserve">  SPI(t)per</v>
      </c>
      <c r="J157" s="20" t="str">
        <f t="shared" si="35"/>
        <v xml:space="preserve">  SPI(t)cum</v>
      </c>
      <c r="K157" s="22" t="str">
        <f t="shared" si="36"/>
        <v>AT</v>
      </c>
      <c r="L157" s="20" t="str">
        <f t="shared" si="37"/>
        <v xml:space="preserve">  SV(t)per</v>
      </c>
      <c r="M157" s="53" t="str">
        <f t="shared" si="38"/>
        <v xml:space="preserve"> SV(t)cum</v>
      </c>
      <c r="N157" s="55" t="str">
        <f t="shared" si="39"/>
        <v>IEAC(t)es</v>
      </c>
      <c r="O157" s="65" t="str">
        <f t="shared" si="40"/>
        <v>Comp Date</v>
      </c>
    </row>
    <row r="158" spans="1:15" x14ac:dyDescent="0.2">
      <c r="A158" s="25" t="str">
        <f>'Data Conv'!D159</f>
        <v/>
      </c>
      <c r="B158" s="25" t="str">
        <f>'Data Conv'!E159</f>
        <v/>
      </c>
      <c r="C158" s="16" t="str">
        <f t="shared" si="41"/>
        <v>Pc=&gt;Sc</v>
      </c>
      <c r="D158" s="17" t="str">
        <f t="shared" ca="1" si="29"/>
        <v xml:space="preserve">    NUM</v>
      </c>
      <c r="E158" s="17" t="str">
        <f t="shared" ca="1" si="30"/>
        <v xml:space="preserve">     DENOM</v>
      </c>
      <c r="F158" s="18" t="str">
        <f t="shared" si="31"/>
        <v xml:space="preserve"> InterpVal</v>
      </c>
      <c r="G158" s="24" t="str">
        <f t="shared" si="32"/>
        <v xml:space="preserve">  EScum</v>
      </c>
      <c r="H158" s="24" t="str">
        <f t="shared" si="33"/>
        <v xml:space="preserve">   ESper</v>
      </c>
      <c r="I158" s="20" t="str">
        <f t="shared" si="34"/>
        <v xml:space="preserve">  SPI(t)per</v>
      </c>
      <c r="J158" s="20" t="str">
        <f t="shared" si="35"/>
        <v xml:space="preserve">  SPI(t)cum</v>
      </c>
      <c r="K158" s="22" t="str">
        <f t="shared" si="36"/>
        <v>AT</v>
      </c>
      <c r="L158" s="20" t="str">
        <f t="shared" si="37"/>
        <v xml:space="preserve">  SV(t)per</v>
      </c>
      <c r="M158" s="53" t="str">
        <f t="shared" si="38"/>
        <v xml:space="preserve"> SV(t)cum</v>
      </c>
      <c r="N158" s="55" t="str">
        <f t="shared" si="39"/>
        <v>IEAC(t)es</v>
      </c>
      <c r="O158" s="65" t="str">
        <f t="shared" si="40"/>
        <v>Comp Date</v>
      </c>
    </row>
    <row r="159" spans="1:15" x14ac:dyDescent="0.2">
      <c r="A159" s="25" t="str">
        <f>'Data Conv'!D160</f>
        <v/>
      </c>
      <c r="B159" s="25" t="str">
        <f>'Data Conv'!E160</f>
        <v/>
      </c>
      <c r="C159" s="16" t="str">
        <f t="shared" si="41"/>
        <v>Pc=&gt;Sc</v>
      </c>
      <c r="D159" s="17" t="str">
        <f t="shared" ca="1" si="29"/>
        <v xml:space="preserve">    NUM</v>
      </c>
      <c r="E159" s="17" t="str">
        <f t="shared" ca="1" si="30"/>
        <v xml:space="preserve">     DENOM</v>
      </c>
      <c r="F159" s="18" t="str">
        <f t="shared" si="31"/>
        <v xml:space="preserve"> InterpVal</v>
      </c>
      <c r="G159" s="24" t="str">
        <f t="shared" si="32"/>
        <v xml:space="preserve">  EScum</v>
      </c>
      <c r="H159" s="24" t="str">
        <f t="shared" si="33"/>
        <v xml:space="preserve">   ESper</v>
      </c>
      <c r="I159" s="20" t="str">
        <f t="shared" si="34"/>
        <v xml:space="preserve">  SPI(t)per</v>
      </c>
      <c r="J159" s="20" t="str">
        <f t="shared" si="35"/>
        <v xml:space="preserve">  SPI(t)cum</v>
      </c>
      <c r="K159" s="22" t="str">
        <f t="shared" si="36"/>
        <v>AT</v>
      </c>
      <c r="L159" s="20" t="str">
        <f t="shared" si="37"/>
        <v xml:space="preserve">  SV(t)per</v>
      </c>
      <c r="M159" s="53" t="str">
        <f t="shared" si="38"/>
        <v xml:space="preserve"> SV(t)cum</v>
      </c>
      <c r="N159" s="55" t="str">
        <f t="shared" si="39"/>
        <v>IEAC(t)es</v>
      </c>
      <c r="O159" s="65" t="str">
        <f t="shared" si="40"/>
        <v>Comp Date</v>
      </c>
    </row>
    <row r="160" spans="1:15" x14ac:dyDescent="0.2">
      <c r="A160" s="25" t="str">
        <f>'Data Conv'!D161</f>
        <v/>
      </c>
      <c r="B160" s="25" t="str">
        <f>'Data Conv'!E161</f>
        <v/>
      </c>
      <c r="C160" s="16" t="str">
        <f t="shared" si="41"/>
        <v>Pc=&gt;Sc</v>
      </c>
      <c r="D160" s="17" t="str">
        <f t="shared" ca="1" si="29"/>
        <v xml:space="preserve">    NUM</v>
      </c>
      <c r="E160" s="17" t="str">
        <f t="shared" ca="1" si="30"/>
        <v xml:space="preserve">     DENOM</v>
      </c>
      <c r="F160" s="18" t="str">
        <f t="shared" si="31"/>
        <v xml:space="preserve"> InterpVal</v>
      </c>
      <c r="G160" s="24" t="str">
        <f t="shared" si="32"/>
        <v xml:space="preserve">  EScum</v>
      </c>
      <c r="H160" s="24" t="str">
        <f t="shared" si="33"/>
        <v xml:space="preserve">   ESper</v>
      </c>
      <c r="I160" s="20" t="str">
        <f t="shared" si="34"/>
        <v xml:space="preserve">  SPI(t)per</v>
      </c>
      <c r="J160" s="20" t="str">
        <f t="shared" si="35"/>
        <v xml:space="preserve">  SPI(t)cum</v>
      </c>
      <c r="K160" s="22" t="str">
        <f t="shared" si="36"/>
        <v>AT</v>
      </c>
      <c r="L160" s="20" t="str">
        <f t="shared" si="37"/>
        <v xml:space="preserve">  SV(t)per</v>
      </c>
      <c r="M160" s="53" t="str">
        <f t="shared" si="38"/>
        <v xml:space="preserve"> SV(t)cum</v>
      </c>
      <c r="N160" s="55" t="str">
        <f t="shared" si="39"/>
        <v>IEAC(t)es</v>
      </c>
      <c r="O160" s="65" t="str">
        <f t="shared" si="40"/>
        <v>Comp Date</v>
      </c>
    </row>
    <row r="161" spans="1:15" x14ac:dyDescent="0.2">
      <c r="A161" s="25" t="str">
        <f>'Data Conv'!D162</f>
        <v/>
      </c>
      <c r="B161" s="25" t="str">
        <f>'Data Conv'!E162</f>
        <v/>
      </c>
      <c r="C161" s="16" t="str">
        <f t="shared" si="41"/>
        <v>Pc=&gt;Sc</v>
      </c>
      <c r="D161" s="17" t="str">
        <f t="shared" ca="1" si="29"/>
        <v xml:space="preserve">    NUM</v>
      </c>
      <c r="E161" s="17" t="str">
        <f t="shared" ca="1" si="30"/>
        <v xml:space="preserve">     DENOM</v>
      </c>
      <c r="F161" s="18" t="str">
        <f t="shared" si="31"/>
        <v xml:space="preserve"> InterpVal</v>
      </c>
      <c r="G161" s="24" t="str">
        <f t="shared" si="32"/>
        <v xml:space="preserve">  EScum</v>
      </c>
      <c r="H161" s="24" t="str">
        <f t="shared" si="33"/>
        <v xml:space="preserve">   ESper</v>
      </c>
      <c r="I161" s="20" t="str">
        <f t="shared" si="34"/>
        <v xml:space="preserve">  SPI(t)per</v>
      </c>
      <c r="J161" s="20" t="str">
        <f t="shared" si="35"/>
        <v xml:space="preserve">  SPI(t)cum</v>
      </c>
      <c r="K161" s="22" t="str">
        <f t="shared" si="36"/>
        <v>AT</v>
      </c>
      <c r="L161" s="20" t="str">
        <f t="shared" si="37"/>
        <v xml:space="preserve">  SV(t)per</v>
      </c>
      <c r="M161" s="53" t="str">
        <f t="shared" si="38"/>
        <v xml:space="preserve"> SV(t)cum</v>
      </c>
      <c r="N161" s="55" t="str">
        <f t="shared" si="39"/>
        <v>IEAC(t)es</v>
      </c>
      <c r="O161" s="65" t="str">
        <f t="shared" si="40"/>
        <v>Comp Date</v>
      </c>
    </row>
    <row r="162" spans="1:15" x14ac:dyDescent="0.2">
      <c r="A162" s="25" t="str">
        <f>'Data Conv'!D163</f>
        <v/>
      </c>
      <c r="B162" s="25" t="str">
        <f>'Data Conv'!E163</f>
        <v/>
      </c>
      <c r="C162" s="16" t="str">
        <f t="shared" si="41"/>
        <v>Pc=&gt;Sc</v>
      </c>
      <c r="D162" s="17" t="str">
        <f t="shared" ca="1" si="29"/>
        <v xml:space="preserve">    NUM</v>
      </c>
      <c r="E162" s="17" t="str">
        <f t="shared" ca="1" si="30"/>
        <v xml:space="preserve">     DENOM</v>
      </c>
      <c r="F162" s="18" t="str">
        <f t="shared" si="31"/>
        <v xml:space="preserve"> InterpVal</v>
      </c>
      <c r="G162" s="24" t="str">
        <f t="shared" si="32"/>
        <v xml:space="preserve">  EScum</v>
      </c>
      <c r="H162" s="24" t="str">
        <f t="shared" si="33"/>
        <v xml:space="preserve">   ESper</v>
      </c>
      <c r="I162" s="20" t="str">
        <f t="shared" si="34"/>
        <v xml:space="preserve">  SPI(t)per</v>
      </c>
      <c r="J162" s="20" t="str">
        <f t="shared" si="35"/>
        <v xml:space="preserve">  SPI(t)cum</v>
      </c>
      <c r="K162" s="22" t="str">
        <f t="shared" si="36"/>
        <v>AT</v>
      </c>
      <c r="L162" s="20" t="str">
        <f t="shared" si="37"/>
        <v xml:space="preserve">  SV(t)per</v>
      </c>
      <c r="M162" s="53" t="str">
        <f t="shared" si="38"/>
        <v xml:space="preserve"> SV(t)cum</v>
      </c>
      <c r="N162" s="55" t="str">
        <f t="shared" si="39"/>
        <v>IEAC(t)es</v>
      </c>
      <c r="O162" s="65" t="str">
        <f t="shared" si="40"/>
        <v>Comp Date</v>
      </c>
    </row>
    <row r="163" spans="1:15" x14ac:dyDescent="0.2">
      <c r="A163" s="25" t="str">
        <f>'Data Conv'!D164</f>
        <v/>
      </c>
      <c r="B163" s="25" t="str">
        <f>'Data Conv'!E164</f>
        <v/>
      </c>
      <c r="C163" s="16" t="str">
        <f t="shared" si="41"/>
        <v>Pc=&gt;Sc</v>
      </c>
      <c r="D163" s="17" t="str">
        <f t="shared" ca="1" si="29"/>
        <v xml:space="preserve">    NUM</v>
      </c>
      <c r="E163" s="17" t="str">
        <f t="shared" ca="1" si="30"/>
        <v xml:space="preserve">     DENOM</v>
      </c>
      <c r="F163" s="18" t="str">
        <f t="shared" si="31"/>
        <v xml:space="preserve"> InterpVal</v>
      </c>
      <c r="G163" s="24" t="str">
        <f t="shared" si="32"/>
        <v xml:space="preserve">  EScum</v>
      </c>
      <c r="H163" s="24" t="str">
        <f t="shared" si="33"/>
        <v xml:space="preserve">   ESper</v>
      </c>
      <c r="I163" s="20" t="str">
        <f t="shared" si="34"/>
        <v xml:space="preserve">  SPI(t)per</v>
      </c>
      <c r="J163" s="20" t="str">
        <f t="shared" si="35"/>
        <v xml:space="preserve">  SPI(t)cum</v>
      </c>
      <c r="K163" s="22" t="str">
        <f t="shared" si="36"/>
        <v>AT</v>
      </c>
      <c r="L163" s="20" t="str">
        <f t="shared" si="37"/>
        <v xml:space="preserve">  SV(t)per</v>
      </c>
      <c r="M163" s="53" t="str">
        <f t="shared" si="38"/>
        <v xml:space="preserve"> SV(t)cum</v>
      </c>
      <c r="N163" s="55" t="str">
        <f t="shared" si="39"/>
        <v>IEAC(t)es</v>
      </c>
      <c r="O163" s="65" t="str">
        <f t="shared" si="40"/>
        <v>Comp Date</v>
      </c>
    </row>
    <row r="164" spans="1:15" x14ac:dyDescent="0.2">
      <c r="A164" s="25" t="str">
        <f>'Data Conv'!D165</f>
        <v/>
      </c>
      <c r="B164" s="25" t="str">
        <f>'Data Conv'!E165</f>
        <v/>
      </c>
      <c r="C164" s="16" t="str">
        <f t="shared" si="41"/>
        <v>Pc=&gt;Sc</v>
      </c>
      <c r="D164" s="17" t="str">
        <f t="shared" ca="1" si="29"/>
        <v xml:space="preserve">    NUM</v>
      </c>
      <c r="E164" s="17" t="str">
        <f t="shared" ca="1" si="30"/>
        <v xml:space="preserve">     DENOM</v>
      </c>
      <c r="F164" s="18" t="str">
        <f t="shared" si="31"/>
        <v xml:space="preserve"> InterpVal</v>
      </c>
      <c r="G164" s="24" t="str">
        <f t="shared" si="32"/>
        <v xml:space="preserve">  EScum</v>
      </c>
      <c r="H164" s="24" t="str">
        <f t="shared" si="33"/>
        <v xml:space="preserve">   ESper</v>
      </c>
      <c r="I164" s="20" t="str">
        <f t="shared" si="34"/>
        <v xml:space="preserve">  SPI(t)per</v>
      </c>
      <c r="J164" s="20" t="str">
        <f t="shared" si="35"/>
        <v xml:space="preserve">  SPI(t)cum</v>
      </c>
      <c r="K164" s="22" t="str">
        <f t="shared" si="36"/>
        <v>AT</v>
      </c>
      <c r="L164" s="20" t="str">
        <f t="shared" si="37"/>
        <v xml:space="preserve">  SV(t)per</v>
      </c>
      <c r="M164" s="53" t="str">
        <f t="shared" si="38"/>
        <v xml:space="preserve"> SV(t)cum</v>
      </c>
      <c r="N164" s="55" t="str">
        <f t="shared" si="39"/>
        <v>IEAC(t)es</v>
      </c>
      <c r="O164" s="65" t="str">
        <f t="shared" si="40"/>
        <v>Comp Date</v>
      </c>
    </row>
    <row r="165" spans="1:15" x14ac:dyDescent="0.2">
      <c r="A165" s="25" t="str">
        <f>'Data Conv'!D166</f>
        <v/>
      </c>
      <c r="B165" s="25" t="str">
        <f>'Data Conv'!E166</f>
        <v/>
      </c>
      <c r="C165" s="16" t="str">
        <f t="shared" si="41"/>
        <v>Pc=&gt;Sc</v>
      </c>
      <c r="D165" s="17" t="str">
        <f t="shared" ca="1" si="29"/>
        <v xml:space="preserve">    NUM</v>
      </c>
      <c r="E165" s="17" t="str">
        <f t="shared" ca="1" si="30"/>
        <v xml:space="preserve">     DENOM</v>
      </c>
      <c r="F165" s="18" t="str">
        <f t="shared" si="31"/>
        <v xml:space="preserve"> InterpVal</v>
      </c>
      <c r="G165" s="24" t="str">
        <f t="shared" si="32"/>
        <v xml:space="preserve">  EScum</v>
      </c>
      <c r="H165" s="24" t="str">
        <f t="shared" si="33"/>
        <v xml:space="preserve">   ESper</v>
      </c>
      <c r="I165" s="20" t="str">
        <f t="shared" si="34"/>
        <v xml:space="preserve">  SPI(t)per</v>
      </c>
      <c r="J165" s="20" t="str">
        <f t="shared" si="35"/>
        <v xml:space="preserve">  SPI(t)cum</v>
      </c>
      <c r="K165" s="22" t="str">
        <f t="shared" si="36"/>
        <v>AT</v>
      </c>
      <c r="L165" s="20" t="str">
        <f t="shared" si="37"/>
        <v xml:space="preserve">  SV(t)per</v>
      </c>
      <c r="M165" s="53" t="str">
        <f t="shared" si="38"/>
        <v xml:space="preserve"> SV(t)cum</v>
      </c>
      <c r="N165" s="55" t="str">
        <f t="shared" si="39"/>
        <v>IEAC(t)es</v>
      </c>
      <c r="O165" s="65" t="str">
        <f t="shared" si="40"/>
        <v>Comp Date</v>
      </c>
    </row>
    <row r="166" spans="1:15" x14ac:dyDescent="0.2">
      <c r="A166" s="25" t="str">
        <f>'Data Conv'!D167</f>
        <v/>
      </c>
      <c r="B166" s="25" t="str">
        <f>'Data Conv'!E167</f>
        <v/>
      </c>
      <c r="C166" s="16" t="str">
        <f t="shared" si="41"/>
        <v>Pc=&gt;Sc</v>
      </c>
      <c r="D166" s="17" t="str">
        <f t="shared" ca="1" si="29"/>
        <v xml:space="preserve">    NUM</v>
      </c>
      <c r="E166" s="17" t="str">
        <f t="shared" ca="1" si="30"/>
        <v xml:space="preserve">     DENOM</v>
      </c>
      <c r="F166" s="18" t="str">
        <f t="shared" si="31"/>
        <v xml:space="preserve"> InterpVal</v>
      </c>
      <c r="G166" s="24" t="str">
        <f t="shared" si="32"/>
        <v xml:space="preserve">  EScum</v>
      </c>
      <c r="H166" s="24" t="str">
        <f t="shared" si="33"/>
        <v xml:space="preserve">   ESper</v>
      </c>
      <c r="I166" s="20" t="str">
        <f t="shared" si="34"/>
        <v xml:space="preserve">  SPI(t)per</v>
      </c>
      <c r="J166" s="20" t="str">
        <f t="shared" si="35"/>
        <v xml:space="preserve">  SPI(t)cum</v>
      </c>
      <c r="K166" s="22" t="str">
        <f t="shared" si="36"/>
        <v>AT</v>
      </c>
      <c r="L166" s="20" t="str">
        <f t="shared" si="37"/>
        <v xml:space="preserve">  SV(t)per</v>
      </c>
      <c r="M166" s="53" t="str">
        <f t="shared" si="38"/>
        <v xml:space="preserve"> SV(t)cum</v>
      </c>
      <c r="N166" s="55" t="str">
        <f t="shared" si="39"/>
        <v>IEAC(t)es</v>
      </c>
      <c r="O166" s="65" t="str">
        <f t="shared" si="40"/>
        <v>Comp Date</v>
      </c>
    </row>
    <row r="167" spans="1:15" x14ac:dyDescent="0.2">
      <c r="A167" s="25" t="str">
        <f>'Data Conv'!D168</f>
        <v/>
      </c>
      <c r="B167" s="25" t="str">
        <f>'Data Conv'!E168</f>
        <v/>
      </c>
      <c r="C167" s="16" t="str">
        <f t="shared" si="41"/>
        <v>Pc=&gt;Sc</v>
      </c>
      <c r="D167" s="17" t="str">
        <f t="shared" ca="1" si="29"/>
        <v xml:space="preserve">    NUM</v>
      </c>
      <c r="E167" s="17" t="str">
        <f t="shared" ca="1" si="30"/>
        <v xml:space="preserve">     DENOM</v>
      </c>
      <c r="F167" s="18" t="str">
        <f t="shared" si="31"/>
        <v xml:space="preserve"> InterpVal</v>
      </c>
      <c r="G167" s="24" t="str">
        <f t="shared" si="32"/>
        <v xml:space="preserve">  EScum</v>
      </c>
      <c r="H167" s="24" t="str">
        <f t="shared" si="33"/>
        <v xml:space="preserve">   ESper</v>
      </c>
      <c r="I167" s="20" t="str">
        <f t="shared" si="34"/>
        <v xml:space="preserve">  SPI(t)per</v>
      </c>
      <c r="J167" s="20" t="str">
        <f t="shared" si="35"/>
        <v xml:space="preserve">  SPI(t)cum</v>
      </c>
      <c r="K167" s="22" t="str">
        <f t="shared" si="36"/>
        <v>AT</v>
      </c>
      <c r="L167" s="20" t="str">
        <f t="shared" si="37"/>
        <v xml:space="preserve">  SV(t)per</v>
      </c>
      <c r="M167" s="53" t="str">
        <f t="shared" si="38"/>
        <v xml:space="preserve"> SV(t)cum</v>
      </c>
      <c r="N167" s="55" t="str">
        <f t="shared" si="39"/>
        <v>IEAC(t)es</v>
      </c>
      <c r="O167" s="65" t="str">
        <f t="shared" si="40"/>
        <v>Comp Date</v>
      </c>
    </row>
    <row r="168" spans="1:15" x14ac:dyDescent="0.2">
      <c r="A168" s="25" t="str">
        <f>'Data Conv'!D169</f>
        <v/>
      </c>
      <c r="B168" s="25" t="str">
        <f>'Data Conv'!E169</f>
        <v/>
      </c>
      <c r="C168" s="16" t="str">
        <f t="shared" si="41"/>
        <v>Pc=&gt;Sc</v>
      </c>
      <c r="D168" s="17" t="str">
        <f t="shared" ca="1" si="29"/>
        <v xml:space="preserve">    NUM</v>
      </c>
      <c r="E168" s="17" t="str">
        <f t="shared" ca="1" si="30"/>
        <v xml:space="preserve">     DENOM</v>
      </c>
      <c r="F168" s="18" t="str">
        <f t="shared" si="31"/>
        <v xml:space="preserve"> InterpVal</v>
      </c>
      <c r="G168" s="24" t="str">
        <f t="shared" si="32"/>
        <v xml:space="preserve">  EScum</v>
      </c>
      <c r="H168" s="24" t="str">
        <f t="shared" si="33"/>
        <v xml:space="preserve">   ESper</v>
      </c>
      <c r="I168" s="20" t="str">
        <f t="shared" si="34"/>
        <v xml:space="preserve">  SPI(t)per</v>
      </c>
      <c r="J168" s="20" t="str">
        <f t="shared" si="35"/>
        <v xml:space="preserve">  SPI(t)cum</v>
      </c>
      <c r="K168" s="22" t="str">
        <f t="shared" si="36"/>
        <v>AT</v>
      </c>
      <c r="L168" s="20" t="str">
        <f t="shared" si="37"/>
        <v xml:space="preserve">  SV(t)per</v>
      </c>
      <c r="M168" s="53" t="str">
        <f t="shared" si="38"/>
        <v xml:space="preserve"> SV(t)cum</v>
      </c>
      <c r="N168" s="55" t="str">
        <f t="shared" si="39"/>
        <v>IEAC(t)es</v>
      </c>
      <c r="O168" s="65" t="str">
        <f t="shared" si="40"/>
        <v>Comp Date</v>
      </c>
    </row>
    <row r="169" spans="1:15" x14ac:dyDescent="0.2">
      <c r="A169" s="25" t="str">
        <f>'Data Conv'!D170</f>
        <v/>
      </c>
      <c r="B169" s="25" t="str">
        <f>'Data Conv'!E170</f>
        <v/>
      </c>
      <c r="C169" s="16" t="str">
        <f t="shared" si="41"/>
        <v>Pc=&gt;Sc</v>
      </c>
      <c r="D169" s="17" t="str">
        <f t="shared" ca="1" si="29"/>
        <v xml:space="preserve">    NUM</v>
      </c>
      <c r="E169" s="17" t="str">
        <f t="shared" ca="1" si="30"/>
        <v xml:space="preserve">     DENOM</v>
      </c>
      <c r="F169" s="18" t="str">
        <f t="shared" si="31"/>
        <v xml:space="preserve"> InterpVal</v>
      </c>
      <c r="G169" s="24" t="str">
        <f t="shared" si="32"/>
        <v xml:space="preserve">  EScum</v>
      </c>
      <c r="H169" s="24" t="str">
        <f t="shared" si="33"/>
        <v xml:space="preserve">   ESper</v>
      </c>
      <c r="I169" s="20" t="str">
        <f t="shared" si="34"/>
        <v xml:space="preserve">  SPI(t)per</v>
      </c>
      <c r="J169" s="20" t="str">
        <f t="shared" si="35"/>
        <v xml:space="preserve">  SPI(t)cum</v>
      </c>
      <c r="K169" s="22" t="str">
        <f t="shared" si="36"/>
        <v>AT</v>
      </c>
      <c r="L169" s="20" t="str">
        <f t="shared" si="37"/>
        <v xml:space="preserve">  SV(t)per</v>
      </c>
      <c r="M169" s="53" t="str">
        <f t="shared" si="38"/>
        <v xml:space="preserve"> SV(t)cum</v>
      </c>
      <c r="N169" s="55" t="str">
        <f t="shared" si="39"/>
        <v>IEAC(t)es</v>
      </c>
      <c r="O169" s="65" t="str">
        <f t="shared" si="40"/>
        <v>Comp Date</v>
      </c>
    </row>
    <row r="170" spans="1:15" x14ac:dyDescent="0.2">
      <c r="A170" s="25" t="str">
        <f>'Data Conv'!D171</f>
        <v/>
      </c>
      <c r="B170" s="25" t="str">
        <f>'Data Conv'!E171</f>
        <v/>
      </c>
      <c r="C170" s="16" t="str">
        <f t="shared" si="41"/>
        <v>Pc=&gt;Sc</v>
      </c>
      <c r="D170" s="17" t="str">
        <f t="shared" ca="1" si="29"/>
        <v xml:space="preserve">    NUM</v>
      </c>
      <c r="E170" s="17" t="str">
        <f t="shared" ca="1" si="30"/>
        <v xml:space="preserve">     DENOM</v>
      </c>
      <c r="F170" s="18" t="str">
        <f t="shared" si="31"/>
        <v xml:space="preserve"> InterpVal</v>
      </c>
      <c r="G170" s="24" t="str">
        <f t="shared" si="32"/>
        <v xml:space="preserve">  EScum</v>
      </c>
      <c r="H170" s="24" t="str">
        <f t="shared" si="33"/>
        <v xml:space="preserve">   ESper</v>
      </c>
      <c r="I170" s="20" t="str">
        <f t="shared" si="34"/>
        <v xml:space="preserve">  SPI(t)per</v>
      </c>
      <c r="J170" s="20" t="str">
        <f t="shared" si="35"/>
        <v xml:space="preserve">  SPI(t)cum</v>
      </c>
      <c r="K170" s="22" t="str">
        <f t="shared" si="36"/>
        <v>AT</v>
      </c>
      <c r="L170" s="20" t="str">
        <f t="shared" si="37"/>
        <v xml:space="preserve">  SV(t)per</v>
      </c>
      <c r="M170" s="53" t="str">
        <f t="shared" si="38"/>
        <v xml:space="preserve"> SV(t)cum</v>
      </c>
      <c r="N170" s="55" t="str">
        <f t="shared" si="39"/>
        <v>IEAC(t)es</v>
      </c>
      <c r="O170" s="65" t="str">
        <f t="shared" si="40"/>
        <v>Comp Date</v>
      </c>
    </row>
    <row r="171" spans="1:15" x14ac:dyDescent="0.2">
      <c r="A171" s="25" t="str">
        <f>'Data Conv'!D172</f>
        <v/>
      </c>
      <c r="B171" s="25" t="str">
        <f>'Data Conv'!E172</f>
        <v/>
      </c>
      <c r="C171" s="16" t="str">
        <f t="shared" si="41"/>
        <v>Pc=&gt;Sc</v>
      </c>
      <c r="D171" s="17" t="str">
        <f t="shared" ca="1" si="29"/>
        <v xml:space="preserve">    NUM</v>
      </c>
      <c r="E171" s="17" t="str">
        <f t="shared" ca="1" si="30"/>
        <v xml:space="preserve">     DENOM</v>
      </c>
      <c r="F171" s="18" t="str">
        <f t="shared" si="31"/>
        <v xml:space="preserve"> InterpVal</v>
      </c>
      <c r="G171" s="24" t="str">
        <f t="shared" si="32"/>
        <v xml:space="preserve">  EScum</v>
      </c>
      <c r="H171" s="24" t="str">
        <f t="shared" si="33"/>
        <v xml:space="preserve">   ESper</v>
      </c>
      <c r="I171" s="20" t="str">
        <f t="shared" si="34"/>
        <v xml:space="preserve">  SPI(t)per</v>
      </c>
      <c r="J171" s="20" t="str">
        <f t="shared" si="35"/>
        <v xml:space="preserve">  SPI(t)cum</v>
      </c>
      <c r="K171" s="22" t="str">
        <f t="shared" si="36"/>
        <v>AT</v>
      </c>
      <c r="L171" s="20" t="str">
        <f t="shared" si="37"/>
        <v xml:space="preserve">  SV(t)per</v>
      </c>
      <c r="M171" s="53" t="str">
        <f t="shared" si="38"/>
        <v xml:space="preserve"> SV(t)cum</v>
      </c>
      <c r="N171" s="55" t="str">
        <f t="shared" si="39"/>
        <v>IEAC(t)es</v>
      </c>
      <c r="O171" s="65" t="str">
        <f t="shared" si="40"/>
        <v>Comp Date</v>
      </c>
    </row>
    <row r="172" spans="1:15" x14ac:dyDescent="0.2">
      <c r="A172" s="25" t="str">
        <f>'Data Conv'!D173</f>
        <v/>
      </c>
      <c r="B172" s="25" t="str">
        <f>'Data Conv'!E173</f>
        <v/>
      </c>
      <c r="C172" s="16" t="str">
        <f t="shared" si="41"/>
        <v>Pc=&gt;Sc</v>
      </c>
      <c r="D172" s="17" t="str">
        <f t="shared" ca="1" si="29"/>
        <v xml:space="preserve">    NUM</v>
      </c>
      <c r="E172" s="17" t="str">
        <f t="shared" ca="1" si="30"/>
        <v xml:space="preserve">     DENOM</v>
      </c>
      <c r="F172" s="18" t="str">
        <f t="shared" si="31"/>
        <v xml:space="preserve"> InterpVal</v>
      </c>
      <c r="G172" s="24" t="str">
        <f t="shared" si="32"/>
        <v xml:space="preserve">  EScum</v>
      </c>
      <c r="H172" s="24" t="str">
        <f t="shared" si="33"/>
        <v xml:space="preserve">   ESper</v>
      </c>
      <c r="I172" s="20" t="str">
        <f t="shared" si="34"/>
        <v xml:space="preserve">  SPI(t)per</v>
      </c>
      <c r="J172" s="20" t="str">
        <f t="shared" si="35"/>
        <v xml:space="preserve">  SPI(t)cum</v>
      </c>
      <c r="K172" s="22" t="str">
        <f t="shared" si="36"/>
        <v>AT</v>
      </c>
      <c r="L172" s="20" t="str">
        <f t="shared" si="37"/>
        <v xml:space="preserve">  SV(t)per</v>
      </c>
      <c r="M172" s="53" t="str">
        <f t="shared" si="38"/>
        <v xml:space="preserve"> SV(t)cum</v>
      </c>
      <c r="N172" s="55" t="str">
        <f t="shared" si="39"/>
        <v>IEAC(t)es</v>
      </c>
      <c r="O172" s="65" t="str">
        <f t="shared" si="40"/>
        <v>Comp Date</v>
      </c>
    </row>
    <row r="173" spans="1:15" x14ac:dyDescent="0.2">
      <c r="A173" s="25" t="str">
        <f>'Data Conv'!D174</f>
        <v/>
      </c>
      <c r="B173" s="25" t="str">
        <f>'Data Conv'!E174</f>
        <v/>
      </c>
      <c r="C173" s="16" t="str">
        <f t="shared" si="41"/>
        <v>Pc=&gt;Sc</v>
      </c>
      <c r="D173" s="17" t="str">
        <f t="shared" ca="1" si="29"/>
        <v xml:space="preserve">    NUM</v>
      </c>
      <c r="E173" s="17" t="str">
        <f t="shared" ca="1" si="30"/>
        <v xml:space="preserve">     DENOM</v>
      </c>
      <c r="F173" s="18" t="str">
        <f t="shared" si="31"/>
        <v xml:space="preserve"> InterpVal</v>
      </c>
      <c r="G173" s="24" t="str">
        <f t="shared" si="32"/>
        <v xml:space="preserve">  EScum</v>
      </c>
      <c r="H173" s="24" t="str">
        <f t="shared" si="33"/>
        <v xml:space="preserve">   ESper</v>
      </c>
      <c r="I173" s="20" t="str">
        <f t="shared" si="34"/>
        <v xml:space="preserve">  SPI(t)per</v>
      </c>
      <c r="J173" s="20" t="str">
        <f t="shared" si="35"/>
        <v xml:space="preserve">  SPI(t)cum</v>
      </c>
      <c r="K173" s="22" t="str">
        <f t="shared" si="36"/>
        <v>AT</v>
      </c>
      <c r="L173" s="20" t="str">
        <f t="shared" si="37"/>
        <v xml:space="preserve">  SV(t)per</v>
      </c>
      <c r="M173" s="53" t="str">
        <f t="shared" si="38"/>
        <v xml:space="preserve"> SV(t)cum</v>
      </c>
      <c r="N173" s="55" t="str">
        <f t="shared" si="39"/>
        <v>IEAC(t)es</v>
      </c>
      <c r="O173" s="65" t="str">
        <f t="shared" si="40"/>
        <v>Comp Date</v>
      </c>
    </row>
    <row r="174" spans="1:15" x14ac:dyDescent="0.2">
      <c r="A174" s="25" t="str">
        <f>'Data Conv'!D175</f>
        <v/>
      </c>
      <c r="B174" s="25" t="str">
        <f>'Data Conv'!E175</f>
        <v/>
      </c>
      <c r="C174" s="16" t="str">
        <f t="shared" si="41"/>
        <v>Pc=&gt;Sc</v>
      </c>
      <c r="D174" s="17" t="str">
        <f t="shared" ca="1" si="29"/>
        <v xml:space="preserve">    NUM</v>
      </c>
      <c r="E174" s="17" t="str">
        <f t="shared" ca="1" si="30"/>
        <v xml:space="preserve">     DENOM</v>
      </c>
      <c r="F174" s="18" t="str">
        <f t="shared" si="31"/>
        <v xml:space="preserve"> InterpVal</v>
      </c>
      <c r="G174" s="24" t="str">
        <f t="shared" si="32"/>
        <v xml:space="preserve">  EScum</v>
      </c>
      <c r="H174" s="24" t="str">
        <f t="shared" si="33"/>
        <v xml:space="preserve">   ESper</v>
      </c>
      <c r="I174" s="20" t="str">
        <f t="shared" si="34"/>
        <v xml:space="preserve">  SPI(t)per</v>
      </c>
      <c r="J174" s="20" t="str">
        <f t="shared" si="35"/>
        <v xml:space="preserve">  SPI(t)cum</v>
      </c>
      <c r="K174" s="22" t="str">
        <f t="shared" si="36"/>
        <v>AT</v>
      </c>
      <c r="L174" s="20" t="str">
        <f t="shared" si="37"/>
        <v xml:space="preserve">  SV(t)per</v>
      </c>
      <c r="M174" s="53" t="str">
        <f t="shared" si="38"/>
        <v xml:space="preserve"> SV(t)cum</v>
      </c>
      <c r="N174" s="55" t="str">
        <f t="shared" si="39"/>
        <v>IEAC(t)es</v>
      </c>
      <c r="O174" s="65" t="str">
        <f t="shared" si="40"/>
        <v>Comp Date</v>
      </c>
    </row>
    <row r="175" spans="1:15" x14ac:dyDescent="0.2">
      <c r="A175" s="25" t="str">
        <f>'Data Conv'!D176</f>
        <v/>
      </c>
      <c r="B175" s="25" t="str">
        <f>'Data Conv'!E176</f>
        <v/>
      </c>
      <c r="C175" s="16" t="str">
        <f t="shared" si="41"/>
        <v>Pc=&gt;Sc</v>
      </c>
      <c r="D175" s="17" t="str">
        <f t="shared" ca="1" si="29"/>
        <v xml:space="preserve">    NUM</v>
      </c>
      <c r="E175" s="17" t="str">
        <f t="shared" ca="1" si="30"/>
        <v xml:space="preserve">     DENOM</v>
      </c>
      <c r="F175" s="18" t="str">
        <f t="shared" si="31"/>
        <v xml:space="preserve"> InterpVal</v>
      </c>
      <c r="G175" s="24" t="str">
        <f t="shared" si="32"/>
        <v xml:space="preserve">  EScum</v>
      </c>
      <c r="H175" s="24" t="str">
        <f t="shared" si="33"/>
        <v xml:space="preserve">   ESper</v>
      </c>
      <c r="I175" s="20" t="str">
        <f t="shared" si="34"/>
        <v xml:space="preserve">  SPI(t)per</v>
      </c>
      <c r="J175" s="20" t="str">
        <f t="shared" si="35"/>
        <v xml:space="preserve">  SPI(t)cum</v>
      </c>
      <c r="K175" s="22" t="str">
        <f t="shared" si="36"/>
        <v>AT</v>
      </c>
      <c r="L175" s="20" t="str">
        <f t="shared" si="37"/>
        <v xml:space="preserve">  SV(t)per</v>
      </c>
      <c r="M175" s="53" t="str">
        <f t="shared" si="38"/>
        <v xml:space="preserve"> SV(t)cum</v>
      </c>
      <c r="N175" s="55" t="str">
        <f t="shared" si="39"/>
        <v>IEAC(t)es</v>
      </c>
      <c r="O175" s="65" t="str">
        <f t="shared" si="40"/>
        <v>Comp Date</v>
      </c>
    </row>
    <row r="176" spans="1:15" x14ac:dyDescent="0.2">
      <c r="A176" s="25" t="str">
        <f>'Data Conv'!D177</f>
        <v/>
      </c>
      <c r="B176" s="25" t="str">
        <f>'Data Conv'!E177</f>
        <v/>
      </c>
      <c r="C176" s="16" t="str">
        <f t="shared" si="41"/>
        <v>Pc=&gt;Sc</v>
      </c>
      <c r="D176" s="17" t="str">
        <f t="shared" ca="1" si="29"/>
        <v xml:space="preserve">    NUM</v>
      </c>
      <c r="E176" s="17" t="str">
        <f t="shared" ca="1" si="30"/>
        <v xml:space="preserve">     DENOM</v>
      </c>
      <c r="F176" s="18" t="str">
        <f t="shared" si="31"/>
        <v xml:space="preserve"> InterpVal</v>
      </c>
      <c r="G176" s="24" t="str">
        <f t="shared" si="32"/>
        <v xml:space="preserve">  EScum</v>
      </c>
      <c r="H176" s="24" t="str">
        <f t="shared" si="33"/>
        <v xml:space="preserve">   ESper</v>
      </c>
      <c r="I176" s="20" t="str">
        <f t="shared" si="34"/>
        <v xml:space="preserve">  SPI(t)per</v>
      </c>
      <c r="J176" s="20" t="str">
        <f t="shared" si="35"/>
        <v xml:space="preserve">  SPI(t)cum</v>
      </c>
      <c r="K176" s="22" t="str">
        <f t="shared" si="36"/>
        <v>AT</v>
      </c>
      <c r="L176" s="20" t="str">
        <f t="shared" si="37"/>
        <v xml:space="preserve">  SV(t)per</v>
      </c>
      <c r="M176" s="53" t="str">
        <f t="shared" si="38"/>
        <v xml:space="preserve"> SV(t)cum</v>
      </c>
      <c r="N176" s="55" t="str">
        <f t="shared" si="39"/>
        <v>IEAC(t)es</v>
      </c>
      <c r="O176" s="65" t="str">
        <f t="shared" si="40"/>
        <v>Comp Date</v>
      </c>
    </row>
    <row r="177" spans="1:15" x14ac:dyDescent="0.2">
      <c r="A177" s="25" t="str">
        <f>'Data Conv'!D178</f>
        <v/>
      </c>
      <c r="B177" s="25" t="str">
        <f>'Data Conv'!E178</f>
        <v/>
      </c>
      <c r="C177" s="16" t="str">
        <f t="shared" si="41"/>
        <v>Pc=&gt;Sc</v>
      </c>
      <c r="D177" s="17" t="str">
        <f t="shared" ca="1" si="29"/>
        <v xml:space="preserve">    NUM</v>
      </c>
      <c r="E177" s="17" t="str">
        <f t="shared" ca="1" si="30"/>
        <v xml:space="preserve">     DENOM</v>
      </c>
      <c r="F177" s="18" t="str">
        <f t="shared" si="31"/>
        <v xml:space="preserve"> InterpVal</v>
      </c>
      <c r="G177" s="24" t="str">
        <f t="shared" si="32"/>
        <v xml:space="preserve">  EScum</v>
      </c>
      <c r="H177" s="24" t="str">
        <f t="shared" si="33"/>
        <v xml:space="preserve">   ESper</v>
      </c>
      <c r="I177" s="20" t="str">
        <f t="shared" si="34"/>
        <v xml:space="preserve">  SPI(t)per</v>
      </c>
      <c r="J177" s="20" t="str">
        <f t="shared" si="35"/>
        <v xml:space="preserve">  SPI(t)cum</v>
      </c>
      <c r="K177" s="22" t="str">
        <f t="shared" si="36"/>
        <v>AT</v>
      </c>
      <c r="L177" s="20" t="str">
        <f t="shared" si="37"/>
        <v xml:space="preserve">  SV(t)per</v>
      </c>
      <c r="M177" s="53" t="str">
        <f t="shared" si="38"/>
        <v xml:space="preserve"> SV(t)cum</v>
      </c>
      <c r="N177" s="55" t="str">
        <f t="shared" si="39"/>
        <v>IEAC(t)es</v>
      </c>
      <c r="O177" s="65" t="str">
        <f t="shared" si="40"/>
        <v>Comp Date</v>
      </c>
    </row>
    <row r="178" spans="1:15" x14ac:dyDescent="0.2">
      <c r="A178" s="25" t="str">
        <f>'Data Conv'!D179</f>
        <v/>
      </c>
      <c r="B178" s="25" t="str">
        <f>'Data Conv'!E179</f>
        <v/>
      </c>
      <c r="C178" s="16" t="str">
        <f t="shared" si="41"/>
        <v>Pc=&gt;Sc</v>
      </c>
      <c r="D178" s="17" t="str">
        <f t="shared" ca="1" si="29"/>
        <v xml:space="preserve">    NUM</v>
      </c>
      <c r="E178" s="17" t="str">
        <f t="shared" ca="1" si="30"/>
        <v xml:space="preserve">     DENOM</v>
      </c>
      <c r="F178" s="18" t="str">
        <f t="shared" si="31"/>
        <v xml:space="preserve"> InterpVal</v>
      </c>
      <c r="G178" s="24" t="str">
        <f t="shared" si="32"/>
        <v xml:space="preserve">  EScum</v>
      </c>
      <c r="H178" s="24" t="str">
        <f t="shared" si="33"/>
        <v xml:space="preserve">   ESper</v>
      </c>
      <c r="I178" s="20" t="str">
        <f t="shared" si="34"/>
        <v xml:space="preserve">  SPI(t)per</v>
      </c>
      <c r="J178" s="20" t="str">
        <f t="shared" si="35"/>
        <v xml:space="preserve">  SPI(t)cum</v>
      </c>
      <c r="K178" s="22" t="str">
        <f t="shared" si="36"/>
        <v>AT</v>
      </c>
      <c r="L178" s="20" t="str">
        <f t="shared" si="37"/>
        <v xml:space="preserve">  SV(t)per</v>
      </c>
      <c r="M178" s="53" t="str">
        <f t="shared" si="38"/>
        <v xml:space="preserve"> SV(t)cum</v>
      </c>
      <c r="N178" s="55" t="str">
        <f t="shared" si="39"/>
        <v>IEAC(t)es</v>
      </c>
      <c r="O178" s="65" t="str">
        <f t="shared" si="40"/>
        <v>Comp Date</v>
      </c>
    </row>
    <row r="179" spans="1:15" x14ac:dyDescent="0.2">
      <c r="A179" s="25" t="str">
        <f>'Data Conv'!D180</f>
        <v/>
      </c>
      <c r="B179" s="25" t="str">
        <f>'Data Conv'!E180</f>
        <v/>
      </c>
      <c r="C179" s="16" t="str">
        <f t="shared" si="41"/>
        <v>Pc=&gt;Sc</v>
      </c>
      <c r="D179" s="17" t="str">
        <f t="shared" ca="1" si="29"/>
        <v xml:space="preserve">    NUM</v>
      </c>
      <c r="E179" s="17" t="str">
        <f t="shared" ca="1" si="30"/>
        <v xml:space="preserve">     DENOM</v>
      </c>
      <c r="F179" s="18" t="str">
        <f t="shared" si="31"/>
        <v xml:space="preserve"> InterpVal</v>
      </c>
      <c r="G179" s="24" t="str">
        <f t="shared" si="32"/>
        <v xml:space="preserve">  EScum</v>
      </c>
      <c r="H179" s="24" t="str">
        <f t="shared" si="33"/>
        <v xml:space="preserve">   ESper</v>
      </c>
      <c r="I179" s="20" t="str">
        <f t="shared" si="34"/>
        <v xml:space="preserve">  SPI(t)per</v>
      </c>
      <c r="J179" s="20" t="str">
        <f t="shared" si="35"/>
        <v xml:space="preserve">  SPI(t)cum</v>
      </c>
      <c r="K179" s="22" t="str">
        <f t="shared" si="36"/>
        <v>AT</v>
      </c>
      <c r="L179" s="20" t="str">
        <f t="shared" si="37"/>
        <v xml:space="preserve">  SV(t)per</v>
      </c>
      <c r="M179" s="53" t="str">
        <f t="shared" si="38"/>
        <v xml:space="preserve"> SV(t)cum</v>
      </c>
      <c r="N179" s="55" t="str">
        <f t="shared" si="39"/>
        <v>IEAC(t)es</v>
      </c>
      <c r="O179" s="65" t="str">
        <f t="shared" si="40"/>
        <v>Comp Date</v>
      </c>
    </row>
    <row r="180" spans="1:15" x14ac:dyDescent="0.2">
      <c r="A180" s="25" t="str">
        <f>'Data Conv'!D181</f>
        <v/>
      </c>
      <c r="B180" s="25" t="str">
        <f>'Data Conv'!E181</f>
        <v/>
      </c>
      <c r="C180" s="16" t="str">
        <f t="shared" si="41"/>
        <v>Pc=&gt;Sc</v>
      </c>
      <c r="D180" s="17" t="str">
        <f t="shared" ca="1" si="29"/>
        <v xml:space="preserve">    NUM</v>
      </c>
      <c r="E180" s="17" t="str">
        <f t="shared" ca="1" si="30"/>
        <v xml:space="preserve">     DENOM</v>
      </c>
      <c r="F180" s="18" t="str">
        <f t="shared" si="31"/>
        <v xml:space="preserve"> InterpVal</v>
      </c>
      <c r="G180" s="24" t="str">
        <f t="shared" si="32"/>
        <v xml:space="preserve">  EScum</v>
      </c>
      <c r="H180" s="24" t="str">
        <f t="shared" si="33"/>
        <v xml:space="preserve">   ESper</v>
      </c>
      <c r="I180" s="20" t="str">
        <f t="shared" si="34"/>
        <v xml:space="preserve">  SPI(t)per</v>
      </c>
      <c r="J180" s="20" t="str">
        <f t="shared" si="35"/>
        <v xml:space="preserve">  SPI(t)cum</v>
      </c>
      <c r="K180" s="22" t="str">
        <f t="shared" si="36"/>
        <v>AT</v>
      </c>
      <c r="L180" s="20" t="str">
        <f t="shared" si="37"/>
        <v xml:space="preserve">  SV(t)per</v>
      </c>
      <c r="M180" s="53" t="str">
        <f t="shared" si="38"/>
        <v xml:space="preserve"> SV(t)cum</v>
      </c>
      <c r="N180" s="55" t="str">
        <f t="shared" si="39"/>
        <v>IEAC(t)es</v>
      </c>
      <c r="O180" s="65" t="str">
        <f t="shared" si="40"/>
        <v>Comp Date</v>
      </c>
    </row>
    <row r="181" spans="1:15" x14ac:dyDescent="0.2">
      <c r="A181" s="25" t="str">
        <f>'Data Conv'!D182</f>
        <v/>
      </c>
      <c r="B181" s="25" t="str">
        <f>'Data Conv'!E182</f>
        <v/>
      </c>
      <c r="C181" s="16" t="str">
        <f t="shared" si="41"/>
        <v>Pc=&gt;Sc</v>
      </c>
      <c r="D181" s="17" t="str">
        <f t="shared" ref="D181:D202" ca="1" si="42">IF(ISNUMBER(A181),A181-OFFSET($B$3,C181-1,0),"    NUM")</f>
        <v xml:space="preserve">    NUM</v>
      </c>
      <c r="E181" s="17" t="str">
        <f t="shared" ref="E181:E202" ca="1" si="43">IF(ISNUMBER(A181),IF(ISNUMBER(OFFSET($B$3,C181,0)), OFFSET($B$3,C181,0) - OFFSET($B$3,C181-1,0), -OFFSET($B$3,C181-1,0)),"     DENOM")</f>
        <v xml:space="preserve">     DENOM</v>
      </c>
      <c r="F181" s="18" t="str">
        <f t="shared" ref="F181:F202" si="44">IF(ISNUMBER(A181),IF(E181 = 0,0,D181/E181)," InterpVal")</f>
        <v xml:space="preserve"> InterpVal</v>
      </c>
      <c r="G181" s="24" t="str">
        <f t="shared" ref="G181:G202" si="45">IF(ISNUMBER(A181),C181+F181,"  EScum")</f>
        <v xml:space="preserve">  EScum</v>
      </c>
      <c r="H181" s="24" t="str">
        <f t="shared" ref="H181:H202" si="46">IF(ISNUMBER(A181),G181-G180,"   ESper")</f>
        <v xml:space="preserve">   ESper</v>
      </c>
      <c r="I181" s="20" t="str">
        <f t="shared" ref="I181:I202" si="47">IF(ISNUMBER(A181),H181/1,"  SPI(t)per")</f>
        <v xml:space="preserve">  SPI(t)per</v>
      </c>
      <c r="J181" s="20" t="str">
        <f t="shared" ref="J181:J202" si="48">IF(ISNUMBER(A181),G181/K181,"  SPI(t)cum")</f>
        <v xml:space="preserve">  SPI(t)cum</v>
      </c>
      <c r="K181" s="22" t="str">
        <f t="shared" ref="K181:K202" si="49">IF(ISNUMBER(A181),K180 + 1,  "AT")</f>
        <v>AT</v>
      </c>
      <c r="L181" s="20" t="str">
        <f t="shared" ref="L181:L202" si="50">IF(ISNUMBER(A181),H181 - 1,"  SV(t)per")</f>
        <v xml:space="preserve">  SV(t)per</v>
      </c>
      <c r="M181" s="53" t="str">
        <f t="shared" ref="M181:M202" si="51">IF(ISNUMBER(A181),G181 - K181," SV(t)cum")</f>
        <v xml:space="preserve"> SV(t)cum</v>
      </c>
      <c r="N181" s="55" t="str">
        <f t="shared" ref="N181:N202" si="52">IF(AND(ISNUMBER(J181), NOT(J181 = 0), ISNUMBER(N$2)),N$2/J181,"IEAC(t)es")</f>
        <v>IEAC(t)es</v>
      </c>
      <c r="O181" s="65" t="str">
        <f t="shared" ref="O181:O202" si="53">IF(AND(ISNUMBER(N181),ISNUMBER($O$2)),$O$2 + N181*$Q$1,"Comp Date")</f>
        <v>Comp Date</v>
      </c>
    </row>
    <row r="182" spans="1:15" x14ac:dyDescent="0.2">
      <c r="A182" s="25" t="str">
        <f>'Data Conv'!D183</f>
        <v/>
      </c>
      <c r="B182" s="25" t="str">
        <f>'Data Conv'!E183</f>
        <v/>
      </c>
      <c r="C182" s="16" t="str">
        <f t="shared" si="41"/>
        <v>Pc=&gt;Sc</v>
      </c>
      <c r="D182" s="17" t="str">
        <f t="shared" ca="1" si="42"/>
        <v xml:space="preserve">    NUM</v>
      </c>
      <c r="E182" s="17" t="str">
        <f t="shared" ca="1" si="43"/>
        <v xml:space="preserve">     DENOM</v>
      </c>
      <c r="F182" s="18" t="str">
        <f t="shared" si="44"/>
        <v xml:space="preserve"> InterpVal</v>
      </c>
      <c r="G182" s="24" t="str">
        <f t="shared" si="45"/>
        <v xml:space="preserve">  EScum</v>
      </c>
      <c r="H182" s="24" t="str">
        <f t="shared" si="46"/>
        <v xml:space="preserve">   ESper</v>
      </c>
      <c r="I182" s="20" t="str">
        <f t="shared" si="47"/>
        <v xml:space="preserve">  SPI(t)per</v>
      </c>
      <c r="J182" s="20" t="str">
        <f t="shared" si="48"/>
        <v xml:space="preserve">  SPI(t)cum</v>
      </c>
      <c r="K182" s="22" t="str">
        <f t="shared" si="49"/>
        <v>AT</v>
      </c>
      <c r="L182" s="20" t="str">
        <f t="shared" si="50"/>
        <v xml:space="preserve">  SV(t)per</v>
      </c>
      <c r="M182" s="53" t="str">
        <f t="shared" si="51"/>
        <v xml:space="preserve"> SV(t)cum</v>
      </c>
      <c r="N182" s="55" t="str">
        <f t="shared" si="52"/>
        <v>IEAC(t)es</v>
      </c>
      <c r="O182" s="65" t="str">
        <f t="shared" si="53"/>
        <v>Comp Date</v>
      </c>
    </row>
    <row r="183" spans="1:15" x14ac:dyDescent="0.2">
      <c r="A183" s="25" t="str">
        <f>'Data Conv'!D184</f>
        <v/>
      </c>
      <c r="B183" s="25" t="str">
        <f>'Data Conv'!E184</f>
        <v/>
      </c>
      <c r="C183" s="16" t="str">
        <f t="shared" si="41"/>
        <v>Pc=&gt;Sc</v>
      </c>
      <c r="D183" s="17" t="str">
        <f t="shared" ca="1" si="42"/>
        <v xml:space="preserve">    NUM</v>
      </c>
      <c r="E183" s="17" t="str">
        <f t="shared" ca="1" si="43"/>
        <v xml:space="preserve">     DENOM</v>
      </c>
      <c r="F183" s="18" t="str">
        <f t="shared" si="44"/>
        <v xml:space="preserve"> InterpVal</v>
      </c>
      <c r="G183" s="24" t="str">
        <f t="shared" si="45"/>
        <v xml:space="preserve">  EScum</v>
      </c>
      <c r="H183" s="24" t="str">
        <f t="shared" si="46"/>
        <v xml:space="preserve">   ESper</v>
      </c>
      <c r="I183" s="20" t="str">
        <f t="shared" si="47"/>
        <v xml:space="preserve">  SPI(t)per</v>
      </c>
      <c r="J183" s="20" t="str">
        <f t="shared" si="48"/>
        <v xml:space="preserve">  SPI(t)cum</v>
      </c>
      <c r="K183" s="22" t="str">
        <f t="shared" si="49"/>
        <v>AT</v>
      </c>
      <c r="L183" s="20" t="str">
        <f t="shared" si="50"/>
        <v xml:space="preserve">  SV(t)per</v>
      </c>
      <c r="M183" s="53" t="str">
        <f t="shared" si="51"/>
        <v xml:space="preserve"> SV(t)cum</v>
      </c>
      <c r="N183" s="55" t="str">
        <f t="shared" si="52"/>
        <v>IEAC(t)es</v>
      </c>
      <c r="O183" s="65" t="str">
        <f t="shared" si="53"/>
        <v>Comp Date</v>
      </c>
    </row>
    <row r="184" spans="1:15" x14ac:dyDescent="0.2">
      <c r="A184" s="25" t="str">
        <f>'Data Conv'!D185</f>
        <v/>
      </c>
      <c r="B184" s="25" t="str">
        <f>'Data Conv'!E185</f>
        <v/>
      </c>
      <c r="C184" s="16" t="str">
        <f t="shared" si="41"/>
        <v>Pc=&gt;Sc</v>
      </c>
      <c r="D184" s="17" t="str">
        <f t="shared" ca="1" si="42"/>
        <v xml:space="preserve">    NUM</v>
      </c>
      <c r="E184" s="17" t="str">
        <f t="shared" ca="1" si="43"/>
        <v xml:space="preserve">     DENOM</v>
      </c>
      <c r="F184" s="18" t="str">
        <f t="shared" si="44"/>
        <v xml:space="preserve"> InterpVal</v>
      </c>
      <c r="G184" s="24" t="str">
        <f t="shared" si="45"/>
        <v xml:space="preserve">  EScum</v>
      </c>
      <c r="H184" s="24" t="str">
        <f t="shared" si="46"/>
        <v xml:space="preserve">   ESper</v>
      </c>
      <c r="I184" s="20" t="str">
        <f t="shared" si="47"/>
        <v xml:space="preserve">  SPI(t)per</v>
      </c>
      <c r="J184" s="20" t="str">
        <f t="shared" si="48"/>
        <v xml:space="preserve">  SPI(t)cum</v>
      </c>
      <c r="K184" s="22" t="str">
        <f t="shared" si="49"/>
        <v>AT</v>
      </c>
      <c r="L184" s="20" t="str">
        <f t="shared" si="50"/>
        <v xml:space="preserve">  SV(t)per</v>
      </c>
      <c r="M184" s="53" t="str">
        <f t="shared" si="51"/>
        <v xml:space="preserve"> SV(t)cum</v>
      </c>
      <c r="N184" s="55" t="str">
        <f t="shared" si="52"/>
        <v>IEAC(t)es</v>
      </c>
      <c r="O184" s="65" t="str">
        <f t="shared" si="53"/>
        <v>Comp Date</v>
      </c>
    </row>
    <row r="185" spans="1:15" x14ac:dyDescent="0.2">
      <c r="A185" s="25" t="str">
        <f>'Data Conv'!D186</f>
        <v/>
      </c>
      <c r="B185" s="25" t="str">
        <f>'Data Conv'!E186</f>
        <v/>
      </c>
      <c r="C185" s="16" t="str">
        <f t="shared" si="41"/>
        <v>Pc=&gt;Sc</v>
      </c>
      <c r="D185" s="17" t="str">
        <f t="shared" ca="1" si="42"/>
        <v xml:space="preserve">    NUM</v>
      </c>
      <c r="E185" s="17" t="str">
        <f t="shared" ca="1" si="43"/>
        <v xml:space="preserve">     DENOM</v>
      </c>
      <c r="F185" s="18" t="str">
        <f t="shared" si="44"/>
        <v xml:space="preserve"> InterpVal</v>
      </c>
      <c r="G185" s="24" t="str">
        <f t="shared" si="45"/>
        <v xml:space="preserve">  EScum</v>
      </c>
      <c r="H185" s="24" t="str">
        <f t="shared" si="46"/>
        <v xml:space="preserve">   ESper</v>
      </c>
      <c r="I185" s="20" t="str">
        <f t="shared" si="47"/>
        <v xml:space="preserve">  SPI(t)per</v>
      </c>
      <c r="J185" s="20" t="str">
        <f t="shared" si="48"/>
        <v xml:space="preserve">  SPI(t)cum</v>
      </c>
      <c r="K185" s="22" t="str">
        <f t="shared" si="49"/>
        <v>AT</v>
      </c>
      <c r="L185" s="20" t="str">
        <f t="shared" si="50"/>
        <v xml:space="preserve">  SV(t)per</v>
      </c>
      <c r="M185" s="53" t="str">
        <f t="shared" si="51"/>
        <v xml:space="preserve"> SV(t)cum</v>
      </c>
      <c r="N185" s="55" t="str">
        <f t="shared" si="52"/>
        <v>IEAC(t)es</v>
      </c>
      <c r="O185" s="65" t="str">
        <f t="shared" si="53"/>
        <v>Comp Date</v>
      </c>
    </row>
    <row r="186" spans="1:15" x14ac:dyDescent="0.2">
      <c r="A186" s="25" t="str">
        <f>'Data Conv'!D187</f>
        <v/>
      </c>
      <c r="B186" s="25" t="str">
        <f>'Data Conv'!E187</f>
        <v/>
      </c>
      <c r="C186" s="16" t="str">
        <f t="shared" si="41"/>
        <v>Pc=&gt;Sc</v>
      </c>
      <c r="D186" s="17" t="str">
        <f t="shared" ca="1" si="42"/>
        <v xml:space="preserve">    NUM</v>
      </c>
      <c r="E186" s="17" t="str">
        <f t="shared" ca="1" si="43"/>
        <v xml:space="preserve">     DENOM</v>
      </c>
      <c r="F186" s="18" t="str">
        <f t="shared" si="44"/>
        <v xml:space="preserve"> InterpVal</v>
      </c>
      <c r="G186" s="24" t="str">
        <f t="shared" si="45"/>
        <v xml:space="preserve">  EScum</v>
      </c>
      <c r="H186" s="24" t="str">
        <f t="shared" si="46"/>
        <v xml:space="preserve">   ESper</v>
      </c>
      <c r="I186" s="20" t="str">
        <f t="shared" si="47"/>
        <v xml:space="preserve">  SPI(t)per</v>
      </c>
      <c r="J186" s="20" t="str">
        <f t="shared" si="48"/>
        <v xml:space="preserve">  SPI(t)cum</v>
      </c>
      <c r="K186" s="22" t="str">
        <f t="shared" si="49"/>
        <v>AT</v>
      </c>
      <c r="L186" s="20" t="str">
        <f t="shared" si="50"/>
        <v xml:space="preserve">  SV(t)per</v>
      </c>
      <c r="M186" s="53" t="str">
        <f t="shared" si="51"/>
        <v xml:space="preserve"> SV(t)cum</v>
      </c>
      <c r="N186" s="55" t="str">
        <f t="shared" si="52"/>
        <v>IEAC(t)es</v>
      </c>
      <c r="O186" s="65" t="str">
        <f t="shared" si="53"/>
        <v>Comp Date</v>
      </c>
    </row>
    <row r="187" spans="1:15" x14ac:dyDescent="0.2">
      <c r="A187" s="25" t="str">
        <f>'Data Conv'!D188</f>
        <v/>
      </c>
      <c r="B187" s="25" t="str">
        <f>'Data Conv'!E188</f>
        <v/>
      </c>
      <c r="C187" s="16" t="str">
        <f t="shared" si="41"/>
        <v>Pc=&gt;Sc</v>
      </c>
      <c r="D187" s="17" t="str">
        <f t="shared" ca="1" si="42"/>
        <v xml:space="preserve">    NUM</v>
      </c>
      <c r="E187" s="17" t="str">
        <f t="shared" ca="1" si="43"/>
        <v xml:space="preserve">     DENOM</v>
      </c>
      <c r="F187" s="18" t="str">
        <f t="shared" si="44"/>
        <v xml:space="preserve"> InterpVal</v>
      </c>
      <c r="G187" s="24" t="str">
        <f t="shared" si="45"/>
        <v xml:space="preserve">  EScum</v>
      </c>
      <c r="H187" s="24" t="str">
        <f t="shared" si="46"/>
        <v xml:space="preserve">   ESper</v>
      </c>
      <c r="I187" s="20" t="str">
        <f t="shared" si="47"/>
        <v xml:space="preserve">  SPI(t)per</v>
      </c>
      <c r="J187" s="20" t="str">
        <f t="shared" si="48"/>
        <v xml:space="preserve">  SPI(t)cum</v>
      </c>
      <c r="K187" s="22" t="str">
        <f t="shared" si="49"/>
        <v>AT</v>
      </c>
      <c r="L187" s="20" t="str">
        <f t="shared" si="50"/>
        <v xml:space="preserve">  SV(t)per</v>
      </c>
      <c r="M187" s="53" t="str">
        <f t="shared" si="51"/>
        <v xml:space="preserve"> SV(t)cum</v>
      </c>
      <c r="N187" s="55" t="str">
        <f t="shared" si="52"/>
        <v>IEAC(t)es</v>
      </c>
      <c r="O187" s="65" t="str">
        <f t="shared" si="53"/>
        <v>Comp Date</v>
      </c>
    </row>
    <row r="188" spans="1:15" x14ac:dyDescent="0.2">
      <c r="A188" s="25" t="str">
        <f>'Data Conv'!D189</f>
        <v/>
      </c>
      <c r="B188" s="25" t="str">
        <f>'Data Conv'!E189</f>
        <v/>
      </c>
      <c r="C188" s="16" t="str">
        <f t="shared" si="41"/>
        <v>Pc=&gt;Sc</v>
      </c>
      <c r="D188" s="17" t="str">
        <f t="shared" ca="1" si="42"/>
        <v xml:space="preserve">    NUM</v>
      </c>
      <c r="E188" s="17" t="str">
        <f t="shared" ca="1" si="43"/>
        <v xml:space="preserve">     DENOM</v>
      </c>
      <c r="F188" s="18" t="str">
        <f t="shared" si="44"/>
        <v xml:space="preserve"> InterpVal</v>
      </c>
      <c r="G188" s="24" t="str">
        <f t="shared" si="45"/>
        <v xml:space="preserve">  EScum</v>
      </c>
      <c r="H188" s="24" t="str">
        <f t="shared" si="46"/>
        <v xml:space="preserve">   ESper</v>
      </c>
      <c r="I188" s="20" t="str">
        <f t="shared" si="47"/>
        <v xml:space="preserve">  SPI(t)per</v>
      </c>
      <c r="J188" s="20" t="str">
        <f t="shared" si="48"/>
        <v xml:space="preserve">  SPI(t)cum</v>
      </c>
      <c r="K188" s="22" t="str">
        <f t="shared" si="49"/>
        <v>AT</v>
      </c>
      <c r="L188" s="20" t="str">
        <f t="shared" si="50"/>
        <v xml:space="preserve">  SV(t)per</v>
      </c>
      <c r="M188" s="53" t="str">
        <f t="shared" si="51"/>
        <v xml:space="preserve"> SV(t)cum</v>
      </c>
      <c r="N188" s="55" t="str">
        <f t="shared" si="52"/>
        <v>IEAC(t)es</v>
      </c>
      <c r="O188" s="65" t="str">
        <f t="shared" si="53"/>
        <v>Comp Date</v>
      </c>
    </row>
    <row r="189" spans="1:15" x14ac:dyDescent="0.2">
      <c r="A189" s="25" t="str">
        <f>'Data Conv'!D190</f>
        <v/>
      </c>
      <c r="B189" s="25" t="str">
        <f>'Data Conv'!E190</f>
        <v/>
      </c>
      <c r="C189" s="16" t="str">
        <f t="shared" si="41"/>
        <v>Pc=&gt;Sc</v>
      </c>
      <c r="D189" s="17" t="str">
        <f t="shared" ca="1" si="42"/>
        <v xml:space="preserve">    NUM</v>
      </c>
      <c r="E189" s="17" t="str">
        <f t="shared" ca="1" si="43"/>
        <v xml:space="preserve">     DENOM</v>
      </c>
      <c r="F189" s="18" t="str">
        <f t="shared" si="44"/>
        <v xml:space="preserve"> InterpVal</v>
      </c>
      <c r="G189" s="24" t="str">
        <f t="shared" si="45"/>
        <v xml:space="preserve">  EScum</v>
      </c>
      <c r="H189" s="24" t="str">
        <f t="shared" si="46"/>
        <v xml:space="preserve">   ESper</v>
      </c>
      <c r="I189" s="20" t="str">
        <f t="shared" si="47"/>
        <v xml:space="preserve">  SPI(t)per</v>
      </c>
      <c r="J189" s="20" t="str">
        <f t="shared" si="48"/>
        <v xml:space="preserve">  SPI(t)cum</v>
      </c>
      <c r="K189" s="22" t="str">
        <f t="shared" si="49"/>
        <v>AT</v>
      </c>
      <c r="L189" s="20" t="str">
        <f t="shared" si="50"/>
        <v xml:space="preserve">  SV(t)per</v>
      </c>
      <c r="M189" s="53" t="str">
        <f t="shared" si="51"/>
        <v xml:space="preserve"> SV(t)cum</v>
      </c>
      <c r="N189" s="55" t="str">
        <f t="shared" si="52"/>
        <v>IEAC(t)es</v>
      </c>
      <c r="O189" s="65" t="str">
        <f t="shared" si="53"/>
        <v>Comp Date</v>
      </c>
    </row>
    <row r="190" spans="1:15" x14ac:dyDescent="0.2">
      <c r="A190" s="25" t="str">
        <f>'Data Conv'!D191</f>
        <v/>
      </c>
      <c r="B190" s="25" t="str">
        <f>'Data Conv'!E191</f>
        <v/>
      </c>
      <c r="C190" s="16" t="str">
        <f t="shared" si="41"/>
        <v>Pc=&gt;Sc</v>
      </c>
      <c r="D190" s="17" t="str">
        <f t="shared" ca="1" si="42"/>
        <v xml:space="preserve">    NUM</v>
      </c>
      <c r="E190" s="17" t="str">
        <f t="shared" ca="1" si="43"/>
        <v xml:space="preserve">     DENOM</v>
      </c>
      <c r="F190" s="18" t="str">
        <f t="shared" si="44"/>
        <v xml:space="preserve"> InterpVal</v>
      </c>
      <c r="G190" s="24" t="str">
        <f t="shared" si="45"/>
        <v xml:space="preserve">  EScum</v>
      </c>
      <c r="H190" s="24" t="str">
        <f t="shared" si="46"/>
        <v xml:space="preserve">   ESper</v>
      </c>
      <c r="I190" s="20" t="str">
        <f t="shared" si="47"/>
        <v xml:space="preserve">  SPI(t)per</v>
      </c>
      <c r="J190" s="20" t="str">
        <f t="shared" si="48"/>
        <v xml:space="preserve">  SPI(t)cum</v>
      </c>
      <c r="K190" s="22" t="str">
        <f t="shared" si="49"/>
        <v>AT</v>
      </c>
      <c r="L190" s="20" t="str">
        <f t="shared" si="50"/>
        <v xml:space="preserve">  SV(t)per</v>
      </c>
      <c r="M190" s="53" t="str">
        <f t="shared" si="51"/>
        <v xml:space="preserve"> SV(t)cum</v>
      </c>
      <c r="N190" s="55" t="str">
        <f t="shared" si="52"/>
        <v>IEAC(t)es</v>
      </c>
      <c r="O190" s="65" t="str">
        <f t="shared" si="53"/>
        <v>Comp Date</v>
      </c>
    </row>
    <row r="191" spans="1:15" x14ac:dyDescent="0.2">
      <c r="A191" s="25" t="str">
        <f>'Data Conv'!D192</f>
        <v/>
      </c>
      <c r="B191" s="25" t="str">
        <f>'Data Conv'!E192</f>
        <v/>
      </c>
      <c r="C191" s="16" t="str">
        <f t="shared" si="41"/>
        <v>Pc=&gt;Sc</v>
      </c>
      <c r="D191" s="17" t="str">
        <f t="shared" ca="1" si="42"/>
        <v xml:space="preserve">    NUM</v>
      </c>
      <c r="E191" s="17" t="str">
        <f t="shared" ca="1" si="43"/>
        <v xml:space="preserve">     DENOM</v>
      </c>
      <c r="F191" s="18" t="str">
        <f t="shared" si="44"/>
        <v xml:space="preserve"> InterpVal</v>
      </c>
      <c r="G191" s="24" t="str">
        <f t="shared" si="45"/>
        <v xml:space="preserve">  EScum</v>
      </c>
      <c r="H191" s="24" t="str">
        <f t="shared" si="46"/>
        <v xml:space="preserve">   ESper</v>
      </c>
      <c r="I191" s="20" t="str">
        <f t="shared" si="47"/>
        <v xml:space="preserve">  SPI(t)per</v>
      </c>
      <c r="J191" s="20" t="str">
        <f t="shared" si="48"/>
        <v xml:space="preserve">  SPI(t)cum</v>
      </c>
      <c r="K191" s="22" t="str">
        <f t="shared" si="49"/>
        <v>AT</v>
      </c>
      <c r="L191" s="20" t="str">
        <f t="shared" si="50"/>
        <v xml:space="preserve">  SV(t)per</v>
      </c>
      <c r="M191" s="53" t="str">
        <f t="shared" si="51"/>
        <v xml:space="preserve"> SV(t)cum</v>
      </c>
      <c r="N191" s="55" t="str">
        <f t="shared" si="52"/>
        <v>IEAC(t)es</v>
      </c>
      <c r="O191" s="65" t="str">
        <f t="shared" si="53"/>
        <v>Comp Date</v>
      </c>
    </row>
    <row r="192" spans="1:15" x14ac:dyDescent="0.2">
      <c r="A192" s="25" t="str">
        <f>'Data Conv'!D193</f>
        <v/>
      </c>
      <c r="B192" s="25" t="str">
        <f>'Data Conv'!E193</f>
        <v/>
      </c>
      <c r="C192" s="16" t="str">
        <f t="shared" si="41"/>
        <v>Pc=&gt;Sc</v>
      </c>
      <c r="D192" s="17" t="str">
        <f t="shared" ca="1" si="42"/>
        <v xml:space="preserve">    NUM</v>
      </c>
      <c r="E192" s="17" t="str">
        <f t="shared" ca="1" si="43"/>
        <v xml:space="preserve">     DENOM</v>
      </c>
      <c r="F192" s="18" t="str">
        <f t="shared" si="44"/>
        <v xml:space="preserve"> InterpVal</v>
      </c>
      <c r="G192" s="24" t="str">
        <f t="shared" si="45"/>
        <v xml:space="preserve">  EScum</v>
      </c>
      <c r="H192" s="24" t="str">
        <f t="shared" si="46"/>
        <v xml:space="preserve">   ESper</v>
      </c>
      <c r="I192" s="20" t="str">
        <f t="shared" si="47"/>
        <v xml:space="preserve">  SPI(t)per</v>
      </c>
      <c r="J192" s="20" t="str">
        <f t="shared" si="48"/>
        <v xml:space="preserve">  SPI(t)cum</v>
      </c>
      <c r="K192" s="22" t="str">
        <f t="shared" si="49"/>
        <v>AT</v>
      </c>
      <c r="L192" s="20" t="str">
        <f t="shared" si="50"/>
        <v xml:space="preserve">  SV(t)per</v>
      </c>
      <c r="M192" s="53" t="str">
        <f t="shared" si="51"/>
        <v xml:space="preserve"> SV(t)cum</v>
      </c>
      <c r="N192" s="55" t="str">
        <f t="shared" si="52"/>
        <v>IEAC(t)es</v>
      </c>
      <c r="O192" s="65" t="str">
        <f t="shared" si="53"/>
        <v>Comp Date</v>
      </c>
    </row>
    <row r="193" spans="1:15" x14ac:dyDescent="0.2">
      <c r="A193" s="25" t="str">
        <f>'Data Conv'!D194</f>
        <v/>
      </c>
      <c r="B193" s="25" t="str">
        <f>'Data Conv'!E194</f>
        <v/>
      </c>
      <c r="C193" s="16" t="str">
        <f t="shared" si="41"/>
        <v>Pc=&gt;Sc</v>
      </c>
      <c r="D193" s="17" t="str">
        <f t="shared" ca="1" si="42"/>
        <v xml:space="preserve">    NUM</v>
      </c>
      <c r="E193" s="17" t="str">
        <f t="shared" ca="1" si="43"/>
        <v xml:space="preserve">     DENOM</v>
      </c>
      <c r="F193" s="18" t="str">
        <f t="shared" si="44"/>
        <v xml:space="preserve"> InterpVal</v>
      </c>
      <c r="G193" s="24" t="str">
        <f t="shared" si="45"/>
        <v xml:space="preserve">  EScum</v>
      </c>
      <c r="H193" s="24" t="str">
        <f t="shared" si="46"/>
        <v xml:space="preserve">   ESper</v>
      </c>
      <c r="I193" s="20" t="str">
        <f t="shared" si="47"/>
        <v xml:space="preserve">  SPI(t)per</v>
      </c>
      <c r="J193" s="20" t="str">
        <f t="shared" si="48"/>
        <v xml:space="preserve">  SPI(t)cum</v>
      </c>
      <c r="K193" s="22" t="str">
        <f t="shared" si="49"/>
        <v>AT</v>
      </c>
      <c r="L193" s="20" t="str">
        <f t="shared" si="50"/>
        <v xml:space="preserve">  SV(t)per</v>
      </c>
      <c r="M193" s="53" t="str">
        <f t="shared" si="51"/>
        <v xml:space="preserve"> SV(t)cum</v>
      </c>
      <c r="N193" s="55" t="str">
        <f t="shared" si="52"/>
        <v>IEAC(t)es</v>
      </c>
      <c r="O193" s="65" t="str">
        <f t="shared" si="53"/>
        <v>Comp Date</v>
      </c>
    </row>
    <row r="194" spans="1:15" x14ac:dyDescent="0.2">
      <c r="A194" s="25" t="str">
        <f>'Data Conv'!D195</f>
        <v/>
      </c>
      <c r="B194" s="25" t="str">
        <f>'Data Conv'!E195</f>
        <v/>
      </c>
      <c r="C194" s="16" t="str">
        <f t="shared" si="41"/>
        <v>Pc=&gt;Sc</v>
      </c>
      <c r="D194" s="17" t="str">
        <f t="shared" ca="1" si="42"/>
        <v xml:space="preserve">    NUM</v>
      </c>
      <c r="E194" s="17" t="str">
        <f t="shared" ca="1" si="43"/>
        <v xml:space="preserve">     DENOM</v>
      </c>
      <c r="F194" s="18" t="str">
        <f t="shared" si="44"/>
        <v xml:space="preserve"> InterpVal</v>
      </c>
      <c r="G194" s="24" t="str">
        <f t="shared" si="45"/>
        <v xml:space="preserve">  EScum</v>
      </c>
      <c r="H194" s="24" t="str">
        <f t="shared" si="46"/>
        <v xml:space="preserve">   ESper</v>
      </c>
      <c r="I194" s="20" t="str">
        <f t="shared" si="47"/>
        <v xml:space="preserve">  SPI(t)per</v>
      </c>
      <c r="J194" s="20" t="str">
        <f t="shared" si="48"/>
        <v xml:space="preserve">  SPI(t)cum</v>
      </c>
      <c r="K194" s="22" t="str">
        <f t="shared" si="49"/>
        <v>AT</v>
      </c>
      <c r="L194" s="20" t="str">
        <f t="shared" si="50"/>
        <v xml:space="preserve">  SV(t)per</v>
      </c>
      <c r="M194" s="53" t="str">
        <f t="shared" si="51"/>
        <v xml:space="preserve"> SV(t)cum</v>
      </c>
      <c r="N194" s="55" t="str">
        <f t="shared" si="52"/>
        <v>IEAC(t)es</v>
      </c>
      <c r="O194" s="65" t="str">
        <f t="shared" si="53"/>
        <v>Comp Date</v>
      </c>
    </row>
    <row r="195" spans="1:15" x14ac:dyDescent="0.2">
      <c r="A195" s="25" t="str">
        <f>'Data Conv'!D196</f>
        <v/>
      </c>
      <c r="B195" s="25" t="str">
        <f>'Data Conv'!E196</f>
        <v/>
      </c>
      <c r="C195" s="16" t="str">
        <f t="shared" si="41"/>
        <v>Pc=&gt;Sc</v>
      </c>
      <c r="D195" s="17" t="str">
        <f t="shared" ca="1" si="42"/>
        <v xml:space="preserve">    NUM</v>
      </c>
      <c r="E195" s="17" t="str">
        <f t="shared" ca="1" si="43"/>
        <v xml:space="preserve">     DENOM</v>
      </c>
      <c r="F195" s="18" t="str">
        <f t="shared" si="44"/>
        <v xml:space="preserve"> InterpVal</v>
      </c>
      <c r="G195" s="24" t="str">
        <f t="shared" si="45"/>
        <v xml:space="preserve">  EScum</v>
      </c>
      <c r="H195" s="24" t="str">
        <f t="shared" si="46"/>
        <v xml:space="preserve">   ESper</v>
      </c>
      <c r="I195" s="20" t="str">
        <f t="shared" si="47"/>
        <v xml:space="preserve">  SPI(t)per</v>
      </c>
      <c r="J195" s="20" t="str">
        <f t="shared" si="48"/>
        <v xml:space="preserve">  SPI(t)cum</v>
      </c>
      <c r="K195" s="22" t="str">
        <f t="shared" si="49"/>
        <v>AT</v>
      </c>
      <c r="L195" s="20" t="str">
        <f t="shared" si="50"/>
        <v xml:space="preserve">  SV(t)per</v>
      </c>
      <c r="M195" s="53" t="str">
        <f t="shared" si="51"/>
        <v xml:space="preserve"> SV(t)cum</v>
      </c>
      <c r="N195" s="55" t="str">
        <f t="shared" si="52"/>
        <v>IEAC(t)es</v>
      </c>
      <c r="O195" s="65" t="str">
        <f t="shared" si="53"/>
        <v>Comp Date</v>
      </c>
    </row>
    <row r="196" spans="1:15" x14ac:dyDescent="0.2">
      <c r="A196" s="25" t="str">
        <f>'Data Conv'!D197</f>
        <v/>
      </c>
      <c r="B196" s="25" t="str">
        <f>'Data Conv'!E197</f>
        <v/>
      </c>
      <c r="C196" s="16" t="str">
        <f t="shared" si="41"/>
        <v>Pc=&gt;Sc</v>
      </c>
      <c r="D196" s="17" t="str">
        <f t="shared" ca="1" si="42"/>
        <v xml:space="preserve">    NUM</v>
      </c>
      <c r="E196" s="17" t="str">
        <f t="shared" ca="1" si="43"/>
        <v xml:space="preserve">     DENOM</v>
      </c>
      <c r="F196" s="18" t="str">
        <f t="shared" si="44"/>
        <v xml:space="preserve"> InterpVal</v>
      </c>
      <c r="G196" s="24" t="str">
        <f t="shared" si="45"/>
        <v xml:space="preserve">  EScum</v>
      </c>
      <c r="H196" s="24" t="str">
        <f t="shared" si="46"/>
        <v xml:space="preserve">   ESper</v>
      </c>
      <c r="I196" s="20" t="str">
        <f t="shared" si="47"/>
        <v xml:space="preserve">  SPI(t)per</v>
      </c>
      <c r="J196" s="20" t="str">
        <f t="shared" si="48"/>
        <v xml:space="preserve">  SPI(t)cum</v>
      </c>
      <c r="K196" s="22" t="str">
        <f t="shared" si="49"/>
        <v>AT</v>
      </c>
      <c r="L196" s="20" t="str">
        <f t="shared" si="50"/>
        <v xml:space="preserve">  SV(t)per</v>
      </c>
      <c r="M196" s="53" t="str">
        <f t="shared" si="51"/>
        <v xml:space="preserve"> SV(t)cum</v>
      </c>
      <c r="N196" s="55" t="str">
        <f t="shared" si="52"/>
        <v>IEAC(t)es</v>
      </c>
      <c r="O196" s="65" t="str">
        <f t="shared" si="53"/>
        <v>Comp Date</v>
      </c>
    </row>
    <row r="197" spans="1:15" x14ac:dyDescent="0.2">
      <c r="A197" s="25" t="str">
        <f>'Data Conv'!D198</f>
        <v/>
      </c>
      <c r="B197" s="25" t="str">
        <f>'Data Conv'!E198</f>
        <v/>
      </c>
      <c r="C197" s="16" t="str">
        <f t="shared" ref="C197:C202" si="54">IF(ISNUMBER(A197),COUNTIF($B$3:$B$202,CONCATENATE("&lt;=",A197)),"Pc=&gt;Sc")</f>
        <v>Pc=&gt;Sc</v>
      </c>
      <c r="D197" s="17" t="str">
        <f t="shared" ca="1" si="42"/>
        <v xml:space="preserve">    NUM</v>
      </c>
      <c r="E197" s="17" t="str">
        <f t="shared" ca="1" si="43"/>
        <v xml:space="preserve">     DENOM</v>
      </c>
      <c r="F197" s="18" t="str">
        <f t="shared" si="44"/>
        <v xml:space="preserve"> InterpVal</v>
      </c>
      <c r="G197" s="24" t="str">
        <f t="shared" si="45"/>
        <v xml:space="preserve">  EScum</v>
      </c>
      <c r="H197" s="24" t="str">
        <f t="shared" si="46"/>
        <v xml:space="preserve">   ESper</v>
      </c>
      <c r="I197" s="20" t="str">
        <f t="shared" si="47"/>
        <v xml:space="preserve">  SPI(t)per</v>
      </c>
      <c r="J197" s="20" t="str">
        <f t="shared" si="48"/>
        <v xml:space="preserve">  SPI(t)cum</v>
      </c>
      <c r="K197" s="22" t="str">
        <f t="shared" si="49"/>
        <v>AT</v>
      </c>
      <c r="L197" s="20" t="str">
        <f t="shared" si="50"/>
        <v xml:space="preserve">  SV(t)per</v>
      </c>
      <c r="M197" s="53" t="str">
        <f t="shared" si="51"/>
        <v xml:space="preserve"> SV(t)cum</v>
      </c>
      <c r="N197" s="55" t="str">
        <f t="shared" si="52"/>
        <v>IEAC(t)es</v>
      </c>
      <c r="O197" s="65" t="str">
        <f t="shared" si="53"/>
        <v>Comp Date</v>
      </c>
    </row>
    <row r="198" spans="1:15" x14ac:dyDescent="0.2">
      <c r="A198" s="25" t="str">
        <f>'Data Conv'!D199</f>
        <v/>
      </c>
      <c r="B198" s="25" t="str">
        <f>'Data Conv'!E199</f>
        <v/>
      </c>
      <c r="C198" s="16" t="str">
        <f t="shared" si="54"/>
        <v>Pc=&gt;Sc</v>
      </c>
      <c r="D198" s="17" t="str">
        <f t="shared" ca="1" si="42"/>
        <v xml:space="preserve">    NUM</v>
      </c>
      <c r="E198" s="17" t="str">
        <f t="shared" ca="1" si="43"/>
        <v xml:space="preserve">     DENOM</v>
      </c>
      <c r="F198" s="18" t="str">
        <f t="shared" si="44"/>
        <v xml:space="preserve"> InterpVal</v>
      </c>
      <c r="G198" s="24" t="str">
        <f t="shared" si="45"/>
        <v xml:space="preserve">  EScum</v>
      </c>
      <c r="H198" s="24" t="str">
        <f t="shared" si="46"/>
        <v xml:space="preserve">   ESper</v>
      </c>
      <c r="I198" s="20" t="str">
        <f t="shared" si="47"/>
        <v xml:space="preserve">  SPI(t)per</v>
      </c>
      <c r="J198" s="20" t="str">
        <f t="shared" si="48"/>
        <v xml:space="preserve">  SPI(t)cum</v>
      </c>
      <c r="K198" s="22" t="str">
        <f t="shared" si="49"/>
        <v>AT</v>
      </c>
      <c r="L198" s="20" t="str">
        <f t="shared" si="50"/>
        <v xml:space="preserve">  SV(t)per</v>
      </c>
      <c r="M198" s="53" t="str">
        <f t="shared" si="51"/>
        <v xml:space="preserve"> SV(t)cum</v>
      </c>
      <c r="N198" s="55" t="str">
        <f t="shared" si="52"/>
        <v>IEAC(t)es</v>
      </c>
      <c r="O198" s="65" t="str">
        <f t="shared" si="53"/>
        <v>Comp Date</v>
      </c>
    </row>
    <row r="199" spans="1:15" x14ac:dyDescent="0.2">
      <c r="A199" s="25" t="str">
        <f>'Data Conv'!D200</f>
        <v/>
      </c>
      <c r="B199" s="25" t="str">
        <f>'Data Conv'!E200</f>
        <v/>
      </c>
      <c r="C199" s="16" t="str">
        <f t="shared" si="54"/>
        <v>Pc=&gt;Sc</v>
      </c>
      <c r="D199" s="17" t="str">
        <f t="shared" ca="1" si="42"/>
        <v xml:space="preserve">    NUM</v>
      </c>
      <c r="E199" s="17" t="str">
        <f t="shared" ca="1" si="43"/>
        <v xml:space="preserve">     DENOM</v>
      </c>
      <c r="F199" s="18" t="str">
        <f t="shared" si="44"/>
        <v xml:space="preserve"> InterpVal</v>
      </c>
      <c r="G199" s="24" t="str">
        <f t="shared" si="45"/>
        <v xml:space="preserve">  EScum</v>
      </c>
      <c r="H199" s="24" t="str">
        <f t="shared" si="46"/>
        <v xml:space="preserve">   ESper</v>
      </c>
      <c r="I199" s="20" t="str">
        <f t="shared" si="47"/>
        <v xml:space="preserve">  SPI(t)per</v>
      </c>
      <c r="J199" s="20" t="str">
        <f t="shared" si="48"/>
        <v xml:space="preserve">  SPI(t)cum</v>
      </c>
      <c r="K199" s="22" t="str">
        <f t="shared" si="49"/>
        <v>AT</v>
      </c>
      <c r="L199" s="20" t="str">
        <f t="shared" si="50"/>
        <v xml:space="preserve">  SV(t)per</v>
      </c>
      <c r="M199" s="53" t="str">
        <f t="shared" si="51"/>
        <v xml:space="preserve"> SV(t)cum</v>
      </c>
      <c r="N199" s="55" t="str">
        <f t="shared" si="52"/>
        <v>IEAC(t)es</v>
      </c>
      <c r="O199" s="65" t="str">
        <f t="shared" si="53"/>
        <v>Comp Date</v>
      </c>
    </row>
    <row r="200" spans="1:15" x14ac:dyDescent="0.2">
      <c r="A200" s="25" t="str">
        <f>'Data Conv'!D201</f>
        <v/>
      </c>
      <c r="B200" s="25" t="str">
        <f>'Data Conv'!E201</f>
        <v/>
      </c>
      <c r="C200" s="16" t="str">
        <f t="shared" si="54"/>
        <v>Pc=&gt;Sc</v>
      </c>
      <c r="D200" s="17" t="str">
        <f t="shared" ca="1" si="42"/>
        <v xml:space="preserve">    NUM</v>
      </c>
      <c r="E200" s="17" t="str">
        <f t="shared" ca="1" si="43"/>
        <v xml:space="preserve">     DENOM</v>
      </c>
      <c r="F200" s="18" t="str">
        <f t="shared" si="44"/>
        <v xml:space="preserve"> InterpVal</v>
      </c>
      <c r="G200" s="24" t="str">
        <f t="shared" si="45"/>
        <v xml:space="preserve">  EScum</v>
      </c>
      <c r="H200" s="24" t="str">
        <f t="shared" si="46"/>
        <v xml:space="preserve">   ESper</v>
      </c>
      <c r="I200" s="20" t="str">
        <f t="shared" si="47"/>
        <v xml:space="preserve">  SPI(t)per</v>
      </c>
      <c r="J200" s="20" t="str">
        <f t="shared" si="48"/>
        <v xml:space="preserve">  SPI(t)cum</v>
      </c>
      <c r="K200" s="22" t="str">
        <f t="shared" si="49"/>
        <v>AT</v>
      </c>
      <c r="L200" s="20" t="str">
        <f t="shared" si="50"/>
        <v xml:space="preserve">  SV(t)per</v>
      </c>
      <c r="M200" s="53" t="str">
        <f t="shared" si="51"/>
        <v xml:space="preserve"> SV(t)cum</v>
      </c>
      <c r="N200" s="55" t="str">
        <f t="shared" si="52"/>
        <v>IEAC(t)es</v>
      </c>
      <c r="O200" s="65" t="str">
        <f t="shared" si="53"/>
        <v>Comp Date</v>
      </c>
    </row>
    <row r="201" spans="1:15" x14ac:dyDescent="0.2">
      <c r="A201" s="25" t="str">
        <f>'Data Conv'!D202</f>
        <v/>
      </c>
      <c r="B201" s="25" t="str">
        <f>'Data Conv'!E202</f>
        <v/>
      </c>
      <c r="C201" s="16" t="str">
        <f t="shared" si="54"/>
        <v>Pc=&gt;Sc</v>
      </c>
      <c r="D201" s="17" t="str">
        <f t="shared" ca="1" si="42"/>
        <v xml:space="preserve">    NUM</v>
      </c>
      <c r="E201" s="17" t="str">
        <f t="shared" ca="1" si="43"/>
        <v xml:space="preserve">     DENOM</v>
      </c>
      <c r="F201" s="18" t="str">
        <f t="shared" si="44"/>
        <v xml:space="preserve"> InterpVal</v>
      </c>
      <c r="G201" s="24" t="str">
        <f t="shared" si="45"/>
        <v xml:space="preserve">  EScum</v>
      </c>
      <c r="H201" s="24" t="str">
        <f t="shared" si="46"/>
        <v xml:space="preserve">   ESper</v>
      </c>
      <c r="I201" s="20" t="str">
        <f t="shared" si="47"/>
        <v xml:space="preserve">  SPI(t)per</v>
      </c>
      <c r="J201" s="20" t="str">
        <f t="shared" si="48"/>
        <v xml:space="preserve">  SPI(t)cum</v>
      </c>
      <c r="K201" s="22" t="str">
        <f t="shared" si="49"/>
        <v>AT</v>
      </c>
      <c r="L201" s="20" t="str">
        <f t="shared" si="50"/>
        <v xml:space="preserve">  SV(t)per</v>
      </c>
      <c r="M201" s="53" t="str">
        <f t="shared" si="51"/>
        <v xml:space="preserve"> SV(t)cum</v>
      </c>
      <c r="N201" s="55" t="str">
        <f t="shared" si="52"/>
        <v>IEAC(t)es</v>
      </c>
      <c r="O201" s="65" t="str">
        <f t="shared" si="53"/>
        <v>Comp Date</v>
      </c>
    </row>
    <row r="202" spans="1:15" x14ac:dyDescent="0.2">
      <c r="A202" s="25" t="str">
        <f>'Data Conv'!D203</f>
        <v/>
      </c>
      <c r="B202" s="25" t="str">
        <f>'Data Conv'!E203</f>
        <v/>
      </c>
      <c r="C202" s="16" t="str">
        <f t="shared" si="54"/>
        <v>Pc=&gt;Sc</v>
      </c>
      <c r="D202" s="17" t="str">
        <f t="shared" ca="1" si="42"/>
        <v xml:space="preserve">    NUM</v>
      </c>
      <c r="E202" s="17" t="str">
        <f t="shared" ca="1" si="43"/>
        <v xml:space="preserve">     DENOM</v>
      </c>
      <c r="F202" s="18" t="str">
        <f t="shared" si="44"/>
        <v xml:space="preserve"> InterpVal</v>
      </c>
      <c r="G202" s="24" t="str">
        <f t="shared" si="45"/>
        <v xml:space="preserve">  EScum</v>
      </c>
      <c r="H202" s="24" t="str">
        <f t="shared" si="46"/>
        <v xml:space="preserve">   ESper</v>
      </c>
      <c r="I202" s="20" t="str">
        <f t="shared" si="47"/>
        <v xml:space="preserve">  SPI(t)per</v>
      </c>
      <c r="J202" s="20" t="str">
        <f t="shared" si="48"/>
        <v xml:space="preserve">  SPI(t)cum</v>
      </c>
      <c r="K202" s="22" t="str">
        <f t="shared" si="49"/>
        <v>AT</v>
      </c>
      <c r="L202" s="20" t="str">
        <f t="shared" si="50"/>
        <v xml:space="preserve">  SV(t)per</v>
      </c>
      <c r="M202" s="53" t="str">
        <f t="shared" si="51"/>
        <v xml:space="preserve"> SV(t)cum</v>
      </c>
      <c r="N202" s="55" t="str">
        <f t="shared" si="52"/>
        <v>IEAC(t)es</v>
      </c>
      <c r="O202" s="65" t="str">
        <f t="shared" si="53"/>
        <v>Comp Date</v>
      </c>
    </row>
  </sheetData>
  <phoneticPr fontId="0" type="noConversion"/>
  <conditionalFormatting sqref="Q1">
    <cfRule type="cellIs" dxfId="7" priority="1" stopIfTrue="1" operator="equal">
      <formula>"ERROR"</formula>
    </cfRule>
  </conditionalFormatting>
  <pageMargins left="0.75" right="0.75" top="1" bottom="1" header="0.5" footer="0.5"/>
  <pageSetup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indexed="13"/>
  </sheetPr>
  <dimension ref="A1:Z208"/>
  <sheetViews>
    <sheetView topLeftCell="P1" workbookViewId="0">
      <selection activeCell="AL16" sqref="AL16"/>
    </sheetView>
  </sheetViews>
  <sheetFormatPr defaultRowHeight="12.75" x14ac:dyDescent="0.2"/>
  <cols>
    <col min="1" max="1" width="10.140625" style="6" hidden="1" customWidth="1"/>
    <col min="2" max="2" width="10.42578125" style="6" hidden="1" customWidth="1"/>
    <col min="3" max="3" width="9.140625" style="4" hidden="1" customWidth="1"/>
    <col min="4" max="4" width="10" hidden="1" customWidth="1"/>
    <col min="5" max="5" width="11.85546875" hidden="1" customWidth="1"/>
    <col min="6" max="8" width="9.140625" style="1" hidden="1" customWidth="1"/>
    <col min="9" max="9" width="10.5703125" style="1" hidden="1" customWidth="1"/>
    <col min="10" max="10" width="10.7109375" style="1" hidden="1" customWidth="1"/>
    <col min="11" max="11" width="6.42578125" style="2" hidden="1" customWidth="1"/>
    <col min="12" max="13" width="10.28515625" style="1" hidden="1" customWidth="1"/>
    <col min="14" max="14" width="13.5703125" hidden="1" customWidth="1"/>
    <col min="15" max="15" width="12" style="5" hidden="1" customWidth="1"/>
    <col min="16" max="16" width="14.140625" style="5" customWidth="1"/>
    <col min="17" max="17" width="14.140625" customWidth="1"/>
    <col min="19" max="19" width="13.5703125" customWidth="1"/>
    <col min="20" max="20" width="12" style="4" customWidth="1"/>
    <col min="21" max="21" width="12.7109375" style="4" hidden="1" customWidth="1"/>
    <col min="22" max="22" width="12.7109375" hidden="1" customWidth="1"/>
    <col min="23" max="23" width="13.140625" hidden="1" customWidth="1"/>
    <col min="24" max="24" width="12.28515625" hidden="1" customWidth="1"/>
    <col min="25" max="25" width="15.42578125" hidden="1" customWidth="1"/>
    <col min="26" max="26" width="18.140625" customWidth="1"/>
  </cols>
  <sheetData>
    <row r="1" spans="1:26" s="3" customFormat="1" ht="21.6" customHeight="1" thickBot="1" x14ac:dyDescent="0.25">
      <c r="A1" s="28" t="s">
        <v>85</v>
      </c>
      <c r="B1" s="29" t="s">
        <v>86</v>
      </c>
      <c r="C1" s="30" t="s">
        <v>4</v>
      </c>
      <c r="D1" s="29" t="s">
        <v>0</v>
      </c>
      <c r="E1" s="29" t="s">
        <v>1</v>
      </c>
      <c r="F1" s="31" t="s">
        <v>2</v>
      </c>
      <c r="G1" s="31" t="s">
        <v>87</v>
      </c>
      <c r="H1" s="31" t="s">
        <v>88</v>
      </c>
      <c r="I1" s="31" t="s">
        <v>89</v>
      </c>
      <c r="J1" s="31" t="s">
        <v>90</v>
      </c>
      <c r="K1" s="29" t="s">
        <v>5</v>
      </c>
      <c r="L1" s="31" t="s">
        <v>91</v>
      </c>
      <c r="M1" s="32" t="s">
        <v>92</v>
      </c>
      <c r="N1" s="33" t="s">
        <v>93</v>
      </c>
      <c r="O1" s="36" t="s">
        <v>8</v>
      </c>
      <c r="P1" s="62" t="s">
        <v>48</v>
      </c>
      <c r="Q1" s="62" t="s">
        <v>49</v>
      </c>
      <c r="R1" s="63" t="s">
        <v>20</v>
      </c>
      <c r="S1" s="33" t="s">
        <v>25</v>
      </c>
      <c r="T1" s="36" t="s">
        <v>8</v>
      </c>
      <c r="U1" s="57" t="s">
        <v>112</v>
      </c>
      <c r="V1" s="57" t="s">
        <v>113</v>
      </c>
      <c r="W1" s="156" t="s">
        <v>66</v>
      </c>
      <c r="X1" s="159" t="s">
        <v>65</v>
      </c>
      <c r="Y1" s="291" t="s">
        <v>144</v>
      </c>
      <c r="Z1" s="335"/>
    </row>
    <row r="2" spans="1:26" ht="13.5" thickBot="1" x14ac:dyDescent="0.25">
      <c r="A2" s="7">
        <v>0</v>
      </c>
      <c r="B2" s="7">
        <v>0</v>
      </c>
      <c r="C2" s="9"/>
      <c r="D2" s="10"/>
      <c r="E2" s="10"/>
      <c r="F2" s="11"/>
      <c r="G2" s="11"/>
      <c r="H2" s="11"/>
      <c r="I2" s="11"/>
      <c r="J2" s="11"/>
      <c r="K2" s="8">
        <v>0</v>
      </c>
      <c r="L2" s="11"/>
      <c r="M2" s="12"/>
      <c r="N2" s="51"/>
      <c r="O2" s="50"/>
      <c r="P2" s="7">
        <v>0</v>
      </c>
      <c r="Q2" s="7">
        <v>0</v>
      </c>
      <c r="R2" s="60"/>
      <c r="S2" s="51"/>
      <c r="T2" s="50"/>
      <c r="U2" s="56"/>
      <c r="V2" s="56"/>
      <c r="W2" s="157"/>
      <c r="X2" s="160"/>
      <c r="Y2" s="292"/>
      <c r="Z2" s="336"/>
    </row>
    <row r="3" spans="1:26" x14ac:dyDescent="0.2">
      <c r="A3" s="25" t="str">
        <f ca="1">'Data Conv'!G4</f>
        <v/>
      </c>
      <c r="B3" s="25" t="str">
        <f ca="1">'Data Conv'!H4</f>
        <v/>
      </c>
      <c r="C3" s="13" t="str">
        <f ca="1">IF(ISNUMBER(A3),COUNTIF($B$3:$B$202,CONCATENATE("&lt;=",A3)),"Pc=&gt;Sc")</f>
        <v>Pc=&gt;Sc</v>
      </c>
      <c r="D3" s="14" t="str">
        <f t="shared" ref="D3:D34" ca="1" si="0">IF(ISNUMBER(A3),A3-OFFSET($B$3,C3-1,0),"    NUM")</f>
        <v xml:space="preserve">    NUM</v>
      </c>
      <c r="E3" s="17" t="str">
        <f t="shared" ref="E3:E29" ca="1" si="1">IF(ISNUMBER(A3),IF(ISNUMBER(OFFSET($B$3,C3,0)), OFFSET($B$3,C3,0) - OFFSET($B$3,C3-1,0), -OFFSET($B$3,C3-1,0)),"     DENOM")</f>
        <v xml:space="preserve">     DENOM</v>
      </c>
      <c r="F3" s="15" t="str">
        <f t="shared" ref="F3:F34" ca="1" si="2">IF(ISNUMBER(A3),IF(E3 = 0,0,D3/E3)," InterpVal")</f>
        <v xml:space="preserve"> InterpVal</v>
      </c>
      <c r="G3" s="23" t="str">
        <f t="shared" ref="G3:G34" ca="1" si="3">IF(ISNUMBER(A3),C3+F3,"  EScum")</f>
        <v xml:space="preserve">  EScum</v>
      </c>
      <c r="H3" s="23" t="str">
        <f ca="1">IF(ISNUMBER(A3),G3,"   ESper")</f>
        <v xml:space="preserve">   ESper</v>
      </c>
      <c r="I3" s="19" t="str">
        <f ca="1">IF(ISNUMBER(A3),H3/1,"  SPI(t)per")</f>
        <v xml:space="preserve">  SPI(t)per</v>
      </c>
      <c r="J3" s="19" t="str">
        <f t="shared" ref="J3:J34" ca="1" si="4">IF(ISNUMBER(A3),G3/K3,"  SPI(t)cum")</f>
        <v xml:space="preserve">  SPI(t)cum</v>
      </c>
      <c r="K3" s="21" t="str">
        <f t="shared" ref="K3:K34" ca="1" si="5">IF(ISNUMBER(A3),K2 + 1,  "AT")</f>
        <v>AT</v>
      </c>
      <c r="L3" s="19" t="str">
        <f ca="1">IF(ISNUMBER(A3),H3 - 1,"  SV(t)per")</f>
        <v xml:space="preserve">  SV(t)per</v>
      </c>
      <c r="M3" s="52" t="str">
        <f t="shared" ref="M3:M34" ca="1" si="6">IF(ISNUMBER(A3),G3 - K3," SV(t)cum")</f>
        <v xml:space="preserve"> SV(t)cum</v>
      </c>
      <c r="N3" s="54" t="str">
        <f t="shared" ref="N3:N34" ca="1" si="7">IF(AND(ISNUMBER(J3),ISNUMBER($Q$206)),$Q$206/J3,"IEAC(t)nx")</f>
        <v>IEAC(t)nx</v>
      </c>
      <c r="O3" s="39" t="str">
        <f t="shared" ref="O3:O34" ca="1" si="8">IF(AND(ISNUMBER(N3),ISNUMBER($O$204)),$O$204 + N3*$T$203,"Comp Date")</f>
        <v>Comp Date</v>
      </c>
      <c r="P3" s="25" t="str">
        <f>IF('Data Conv'!A4 = 0, "", 'Data Conv'!A4)</f>
        <v/>
      </c>
      <c r="Q3" s="25" t="str">
        <f>IF('Data Conv'!B4 = 0, "", 'Data Conv'!B4)</f>
        <v/>
      </c>
      <c r="R3" s="61" t="str">
        <f>IF(P3 = 0, "", IF(OR(ISNUMBER(P3), P3 = "XX"), 1, "Period"))</f>
        <v>Period</v>
      </c>
      <c r="S3" s="55" t="str">
        <f ca="1" xml:space="preserve"> IF(ISNUMBER($W3),IF(COUNT($Q$3:$Q3)&gt;0,$W3 + $Q$204 - $V3 - $X3, $W3),"IEAC(t)sp")</f>
        <v>IEAC(t)sp</v>
      </c>
      <c r="T3" s="39" t="str">
        <f t="shared" ref="T3:T34" ca="1" si="9">IF(AND(ISNUMBER(S3),ISNUMBER($O$204)),$O$204 + S3*$T$203,"Comp Date")</f>
        <v>Comp Date</v>
      </c>
      <c r="U3" s="58">
        <f>COUNTIF($P$3:$P3,"XX")</f>
        <v>0</v>
      </c>
      <c r="V3" s="58">
        <f>COUNTIF($Q$3:$Q3,"XX")</f>
        <v>0</v>
      </c>
      <c r="W3" s="158" t="str">
        <f t="shared" ref="W3:W34" ca="1" si="10">IF(OR(ISBLANK(OFFSET($J3, - $U3,0)),$Q$206=0),"IEAC(t)sp",IF(ISNUMBER($P3),$Q$206/OFFSET($J3,-$U3,0)+$U3,IF($P3="XX",$W2+1,"IEAC(t)sp2")))</f>
        <v>IEAC(t)sp</v>
      </c>
      <c r="X3" s="161" t="str">
        <f ca="1">IF(OR($P3 = "XX", ISNUMBER($P3)),IF($W3 &lt; MATCH(MAX($Q$3:$Q$202),$Q$3:$Q$202,1), COUNTIF(OFFSET($Q$3, $W3,0):$Q$202, "XX"),0), "DT Count")</f>
        <v>DT Count</v>
      </c>
      <c r="Y3" s="293" t="str">
        <f ca="1">IF(ISNUMBER(S3), 'Data Entry'!$E$16 *R3/S3, " ")</f>
        <v xml:space="preserve"> </v>
      </c>
      <c r="Z3" s="336"/>
    </row>
    <row r="4" spans="1:26" x14ac:dyDescent="0.2">
      <c r="A4" s="25" t="str">
        <f ca="1">'Data Conv'!G5</f>
        <v/>
      </c>
      <c r="B4" s="25" t="str">
        <f ca="1">'Data Conv'!H5</f>
        <v/>
      </c>
      <c r="C4" s="16" t="str">
        <f ca="1">IF(ISNUMBER(A4),COUNTIF($B$3:$B$202,CONCATENATE("&lt;=",A4)),"Pc=&gt;Sc")</f>
        <v>Pc=&gt;Sc</v>
      </c>
      <c r="D4" s="17" t="str">
        <f t="shared" ca="1" si="0"/>
        <v xml:space="preserve">    NUM</v>
      </c>
      <c r="E4" s="17" t="str">
        <f t="shared" ca="1" si="1"/>
        <v xml:space="preserve">     DENOM</v>
      </c>
      <c r="F4" s="18" t="str">
        <f t="shared" ca="1" si="2"/>
        <v xml:space="preserve"> InterpVal</v>
      </c>
      <c r="G4" s="24" t="str">
        <f t="shared" ca="1" si="3"/>
        <v xml:space="preserve">  EScum</v>
      </c>
      <c r="H4" s="24" t="str">
        <f ca="1">IF(ISNUMBER(A4),G4-G3,"   ESper")</f>
        <v xml:space="preserve">   ESper</v>
      </c>
      <c r="I4" s="20" t="str">
        <f ca="1">IF(ISNUMBER(A4),H4/1,"  SPI(t)per")</f>
        <v xml:space="preserve">  SPI(t)per</v>
      </c>
      <c r="J4" s="20" t="str">
        <f t="shared" ca="1" si="4"/>
        <v xml:space="preserve">  SPI(t)cum</v>
      </c>
      <c r="K4" s="22" t="str">
        <f t="shared" ca="1" si="5"/>
        <v>AT</v>
      </c>
      <c r="L4" s="20" t="str">
        <f ca="1">IF(ISNUMBER(A4),H4 - 1,"  SV(t)per")</f>
        <v xml:space="preserve">  SV(t)per</v>
      </c>
      <c r="M4" s="53" t="str">
        <f t="shared" ca="1" si="6"/>
        <v xml:space="preserve"> SV(t)cum</v>
      </c>
      <c r="N4" s="55" t="str">
        <f t="shared" ca="1" si="7"/>
        <v>IEAC(t)nx</v>
      </c>
      <c r="O4" s="39" t="str">
        <f t="shared" ca="1" si="8"/>
        <v>Comp Date</v>
      </c>
      <c r="P4" s="25" t="str">
        <f>IF('Data Conv'!A5 = 0, "", 'Data Conv'!A5)</f>
        <v/>
      </c>
      <c r="Q4" s="25" t="str">
        <f>IF('Data Conv'!B5 = 0, "", 'Data Conv'!B5)</f>
        <v/>
      </c>
      <c r="R4" s="61" t="str">
        <f>IF(P4=0, "", IF(OR(ISNUMBER(P4), P4 = "XX"), R3 + 1, "Period"))</f>
        <v>Period</v>
      </c>
      <c r="S4" s="55" t="str">
        <f ca="1" xml:space="preserve"> IF(ISNUMBER($W4),IF(COUNT($Q$3:$Q4)&gt;0,$W4 + $Q$204 - $V4 - $X4, $W4),"IEAC(t)sp")</f>
        <v>IEAC(t)sp</v>
      </c>
      <c r="T4" s="39" t="str">
        <f t="shared" ca="1" si="9"/>
        <v>Comp Date</v>
      </c>
      <c r="U4" s="59">
        <f>COUNTIF($P$3:$P4,"XX")</f>
        <v>0</v>
      </c>
      <c r="V4" s="59">
        <f>COUNTIF($Q$3:$Q4,"XX")</f>
        <v>0</v>
      </c>
      <c r="W4" s="158" t="str">
        <f t="shared" ca="1" si="10"/>
        <v>IEAC(t)sp</v>
      </c>
      <c r="X4" s="161" t="str">
        <f ca="1">IF(OR($P4 = "XX", ISNUMBER($P4)),IF($W4 &lt; MATCH(MAX($Q$3:$Q$202),$Q$3:$Q$202,1), COUNTIF(OFFSET($Q$3, $W4,0):$Q$202, "XX"),0), "DT Count")</f>
        <v>DT Count</v>
      </c>
      <c r="Y4" s="294" t="str">
        <f ca="1">IF(ISNUMBER(S4), 'Data Entry'!$E$16 *R4/S4, " ")</f>
        <v xml:space="preserve"> </v>
      </c>
      <c r="Z4" s="336"/>
    </row>
    <row r="5" spans="1:26" x14ac:dyDescent="0.2">
      <c r="A5" s="25" t="str">
        <f ca="1">'Data Conv'!G6</f>
        <v/>
      </c>
      <c r="B5" s="25" t="str">
        <f ca="1">'Data Conv'!H6</f>
        <v/>
      </c>
      <c r="C5" s="16" t="str">
        <f t="shared" ref="C5:C68" ca="1" si="11">IF(ISNUMBER(A5),COUNTIF($B$3:$B$202,CONCATENATE("&lt;=",A5)),"Pc=&gt;Sc")</f>
        <v>Pc=&gt;Sc</v>
      </c>
      <c r="D5" s="17" t="str">
        <f t="shared" ca="1" si="0"/>
        <v xml:space="preserve">    NUM</v>
      </c>
      <c r="E5" s="17" t="str">
        <f t="shared" ca="1" si="1"/>
        <v xml:space="preserve">     DENOM</v>
      </c>
      <c r="F5" s="18" t="str">
        <f t="shared" ca="1" si="2"/>
        <v xml:space="preserve"> InterpVal</v>
      </c>
      <c r="G5" s="24" t="str">
        <f t="shared" ca="1" si="3"/>
        <v xml:space="preserve">  EScum</v>
      </c>
      <c r="H5" s="24" t="str">
        <f t="shared" ref="H5:H52" ca="1" si="12">IF(ISNUMBER(A5),G5-G4,"   ESper")</f>
        <v xml:space="preserve">   ESper</v>
      </c>
      <c r="I5" s="20" t="str">
        <f t="shared" ref="I5:I52" ca="1" si="13">IF(ISNUMBER(A5),H5/1,"  SPI(t)per")</f>
        <v xml:space="preserve">  SPI(t)per</v>
      </c>
      <c r="J5" s="20" t="str">
        <f t="shared" ca="1" si="4"/>
        <v xml:space="preserve">  SPI(t)cum</v>
      </c>
      <c r="K5" s="22" t="str">
        <f t="shared" ca="1" si="5"/>
        <v>AT</v>
      </c>
      <c r="L5" s="20" t="str">
        <f t="shared" ref="L5:L52" ca="1" si="14">IF(ISNUMBER(A5),H5 - 1,"  SV(t)per")</f>
        <v xml:space="preserve">  SV(t)per</v>
      </c>
      <c r="M5" s="53" t="str">
        <f t="shared" ca="1" si="6"/>
        <v xml:space="preserve"> SV(t)cum</v>
      </c>
      <c r="N5" s="55" t="str">
        <f t="shared" ca="1" si="7"/>
        <v>IEAC(t)nx</v>
      </c>
      <c r="O5" s="39" t="str">
        <f t="shared" ca="1" si="8"/>
        <v>Comp Date</v>
      </c>
      <c r="P5" s="25" t="str">
        <f>IF('Data Conv'!A6 = 0, "", 'Data Conv'!A6)</f>
        <v/>
      </c>
      <c r="Q5" s="25" t="str">
        <f>IF('Data Conv'!B6 = 0, "", 'Data Conv'!B6)</f>
        <v/>
      </c>
      <c r="R5" s="61" t="str">
        <f t="shared" ref="R5:R68" si="15">IF(P5=0, "", IF(OR(ISNUMBER(P5), P5 = "XX"), R4 + 1, "Period"))</f>
        <v>Period</v>
      </c>
      <c r="S5" s="55" t="str">
        <f ca="1" xml:space="preserve"> IF(ISNUMBER($W5),IF(COUNT($Q$3:$Q5)&gt;0,$W5 + $Q$204 - $V5 - $X5, $W5),"IEAC(t)sp")</f>
        <v>IEAC(t)sp</v>
      </c>
      <c r="T5" s="39" t="str">
        <f t="shared" ca="1" si="9"/>
        <v>Comp Date</v>
      </c>
      <c r="U5" s="59">
        <f>COUNTIF($P$3:$P5,"XX")</f>
        <v>0</v>
      </c>
      <c r="V5" s="59">
        <f>COUNTIF($Q$3:$Q5,"XX")</f>
        <v>0</v>
      </c>
      <c r="W5" s="158" t="str">
        <f t="shared" ca="1" si="10"/>
        <v>IEAC(t)sp</v>
      </c>
      <c r="X5" s="161" t="str">
        <f ca="1">IF(OR($P5 = "XX", ISNUMBER($P5)),IF($W5 &lt; MATCH(MAX($Q$3:$Q$202),$Q$3:$Q$202,1), COUNTIF(OFFSET($Q$3, $W5,0):$Q$202, "XX"),0), "DT Count")</f>
        <v>DT Count</v>
      </c>
      <c r="Y5" s="294" t="str">
        <f ca="1">IF(ISNUMBER(S5), 'Data Entry'!$E$16 *R5/S5, " ")</f>
        <v xml:space="preserve"> </v>
      </c>
      <c r="Z5" s="336"/>
    </row>
    <row r="6" spans="1:26" x14ac:dyDescent="0.2">
      <c r="A6" s="25" t="str">
        <f ca="1">'Data Conv'!G7</f>
        <v/>
      </c>
      <c r="B6" s="25" t="str">
        <f ca="1">'Data Conv'!H7</f>
        <v/>
      </c>
      <c r="C6" s="16" t="str">
        <f t="shared" ca="1" si="11"/>
        <v>Pc=&gt;Sc</v>
      </c>
      <c r="D6" s="17" t="str">
        <f t="shared" ca="1" si="0"/>
        <v xml:space="preserve">    NUM</v>
      </c>
      <c r="E6" s="17" t="str">
        <f t="shared" ca="1" si="1"/>
        <v xml:space="preserve">     DENOM</v>
      </c>
      <c r="F6" s="18" t="str">
        <f t="shared" ca="1" si="2"/>
        <v xml:space="preserve"> InterpVal</v>
      </c>
      <c r="G6" s="24" t="str">
        <f t="shared" ca="1" si="3"/>
        <v xml:space="preserve">  EScum</v>
      </c>
      <c r="H6" s="24" t="str">
        <f t="shared" ca="1" si="12"/>
        <v xml:space="preserve">   ESper</v>
      </c>
      <c r="I6" s="20" t="str">
        <f t="shared" ca="1" si="13"/>
        <v xml:space="preserve">  SPI(t)per</v>
      </c>
      <c r="J6" s="20" t="str">
        <f t="shared" ca="1" si="4"/>
        <v xml:space="preserve">  SPI(t)cum</v>
      </c>
      <c r="K6" s="22" t="str">
        <f t="shared" ca="1" si="5"/>
        <v>AT</v>
      </c>
      <c r="L6" s="20" t="str">
        <f t="shared" ca="1" si="14"/>
        <v xml:space="preserve">  SV(t)per</v>
      </c>
      <c r="M6" s="53" t="str">
        <f t="shared" ca="1" si="6"/>
        <v xml:space="preserve"> SV(t)cum</v>
      </c>
      <c r="N6" s="55" t="str">
        <f t="shared" ca="1" si="7"/>
        <v>IEAC(t)nx</v>
      </c>
      <c r="O6" s="39" t="str">
        <f t="shared" ca="1" si="8"/>
        <v>Comp Date</v>
      </c>
      <c r="P6" s="25" t="str">
        <f>IF('Data Conv'!A7 = 0, "", 'Data Conv'!A7)</f>
        <v/>
      </c>
      <c r="Q6" s="25" t="str">
        <f>IF('Data Conv'!B7 = 0, "", 'Data Conv'!B7)</f>
        <v/>
      </c>
      <c r="R6" s="61" t="str">
        <f t="shared" si="15"/>
        <v>Period</v>
      </c>
      <c r="S6" s="55" t="str">
        <f ca="1" xml:space="preserve"> IF(ISNUMBER($W6),IF(COUNT($Q$3:$Q6)&gt;0,$W6 + $Q$204 - $V6 - $X6, $W6),"IEAC(t)sp")</f>
        <v>IEAC(t)sp</v>
      </c>
      <c r="T6" s="39" t="str">
        <f t="shared" ca="1" si="9"/>
        <v>Comp Date</v>
      </c>
      <c r="U6" s="59">
        <f>COUNTIF($P$3:$P6,"XX")</f>
        <v>0</v>
      </c>
      <c r="V6" s="59">
        <f>COUNTIF($Q$3:$Q6,"XX")</f>
        <v>0</v>
      </c>
      <c r="W6" s="158" t="str">
        <f t="shared" ca="1" si="10"/>
        <v>IEAC(t)sp</v>
      </c>
      <c r="X6" s="161" t="str">
        <f ca="1">IF(OR($P6 = "XX", ISNUMBER($P6)),IF($W6 &lt; MATCH(MAX($Q$3:$Q$202),$Q$3:$Q$202,1), COUNTIF(OFFSET($Q$3, $W6,0):$Q$202, "XX"),0), "DT Count")</f>
        <v>DT Count</v>
      </c>
      <c r="Y6" s="294" t="str">
        <f ca="1">IF(ISNUMBER(S6), 'Data Entry'!$E$16 *R6/S6, " ")</f>
        <v xml:space="preserve"> </v>
      </c>
      <c r="Z6" s="336"/>
    </row>
    <row r="7" spans="1:26" x14ac:dyDescent="0.2">
      <c r="A7" s="25" t="str">
        <f ca="1">'Data Conv'!G8</f>
        <v/>
      </c>
      <c r="B7" s="25" t="str">
        <f ca="1">'Data Conv'!H8</f>
        <v/>
      </c>
      <c r="C7" s="16" t="str">
        <f t="shared" ca="1" si="11"/>
        <v>Pc=&gt;Sc</v>
      </c>
      <c r="D7" s="17" t="str">
        <f t="shared" ca="1" si="0"/>
        <v xml:space="preserve">    NUM</v>
      </c>
      <c r="E7" s="17" t="str">
        <f t="shared" ca="1" si="1"/>
        <v xml:space="preserve">     DENOM</v>
      </c>
      <c r="F7" s="18" t="str">
        <f t="shared" ca="1" si="2"/>
        <v xml:space="preserve"> InterpVal</v>
      </c>
      <c r="G7" s="24" t="str">
        <f t="shared" ca="1" si="3"/>
        <v xml:space="preserve">  EScum</v>
      </c>
      <c r="H7" s="24" t="str">
        <f t="shared" ca="1" si="12"/>
        <v xml:space="preserve">   ESper</v>
      </c>
      <c r="I7" s="20" t="str">
        <f t="shared" ca="1" si="13"/>
        <v xml:space="preserve">  SPI(t)per</v>
      </c>
      <c r="J7" s="20" t="str">
        <f t="shared" ca="1" si="4"/>
        <v xml:space="preserve">  SPI(t)cum</v>
      </c>
      <c r="K7" s="22" t="str">
        <f t="shared" ca="1" si="5"/>
        <v>AT</v>
      </c>
      <c r="L7" s="20" t="str">
        <f t="shared" ca="1" si="14"/>
        <v xml:space="preserve">  SV(t)per</v>
      </c>
      <c r="M7" s="53" t="str">
        <f t="shared" ca="1" si="6"/>
        <v xml:space="preserve"> SV(t)cum</v>
      </c>
      <c r="N7" s="55" t="str">
        <f t="shared" ca="1" si="7"/>
        <v>IEAC(t)nx</v>
      </c>
      <c r="O7" s="39" t="str">
        <f t="shared" ca="1" si="8"/>
        <v>Comp Date</v>
      </c>
      <c r="P7" s="25" t="str">
        <f>IF('Data Conv'!A8 = 0, "", 'Data Conv'!A8)</f>
        <v/>
      </c>
      <c r="Q7" s="25" t="str">
        <f>IF('Data Conv'!B8 = 0, "", 'Data Conv'!B8)</f>
        <v/>
      </c>
      <c r="R7" s="61" t="str">
        <f t="shared" si="15"/>
        <v>Period</v>
      </c>
      <c r="S7" s="55" t="str">
        <f ca="1" xml:space="preserve"> IF(ISNUMBER($W7),IF(COUNT($Q$3:$Q7)&gt;0,$W7 + $Q$204 - $V7 - $X7, $W7),"IEAC(t)sp")</f>
        <v>IEAC(t)sp</v>
      </c>
      <c r="T7" s="39" t="str">
        <f t="shared" ca="1" si="9"/>
        <v>Comp Date</v>
      </c>
      <c r="U7" s="59">
        <f>COUNTIF($P$3:$P7,"XX")</f>
        <v>0</v>
      </c>
      <c r="V7" s="59">
        <f>COUNTIF($Q$3:$Q7,"XX")</f>
        <v>0</v>
      </c>
      <c r="W7" s="158" t="str">
        <f t="shared" ca="1" si="10"/>
        <v>IEAC(t)sp</v>
      </c>
      <c r="X7" s="161" t="str">
        <f ca="1">IF(OR($P7 = "XX", ISNUMBER($P7)),IF($W7 &lt; MATCH(MAX($Q$3:$Q$202),$Q$3:$Q$202,1), COUNTIF(OFFSET($Q$3, $W7,0):$Q$202, "XX"),0), "DT Count")</f>
        <v>DT Count</v>
      </c>
      <c r="Y7" s="294" t="str">
        <f ca="1">IF(ISNUMBER(S7), 'Data Entry'!$E$16 *R7/S7, " ")</f>
        <v xml:space="preserve"> </v>
      </c>
      <c r="Z7" s="336"/>
    </row>
    <row r="8" spans="1:26" x14ac:dyDescent="0.2">
      <c r="A8" s="25" t="str">
        <f ca="1">'Data Conv'!G9</f>
        <v/>
      </c>
      <c r="B8" s="25" t="str">
        <f ca="1">'Data Conv'!H9</f>
        <v/>
      </c>
      <c r="C8" s="16" t="str">
        <f t="shared" ca="1" si="11"/>
        <v>Pc=&gt;Sc</v>
      </c>
      <c r="D8" s="17" t="str">
        <f t="shared" ca="1" si="0"/>
        <v xml:space="preserve">    NUM</v>
      </c>
      <c r="E8" s="17" t="str">
        <f t="shared" ca="1" si="1"/>
        <v xml:space="preserve">     DENOM</v>
      </c>
      <c r="F8" s="18" t="str">
        <f t="shared" ca="1" si="2"/>
        <v xml:space="preserve"> InterpVal</v>
      </c>
      <c r="G8" s="24" t="str">
        <f t="shared" ca="1" si="3"/>
        <v xml:space="preserve">  EScum</v>
      </c>
      <c r="H8" s="24" t="str">
        <f t="shared" ca="1" si="12"/>
        <v xml:space="preserve">   ESper</v>
      </c>
      <c r="I8" s="20" t="str">
        <f t="shared" ca="1" si="13"/>
        <v xml:space="preserve">  SPI(t)per</v>
      </c>
      <c r="J8" s="20" t="str">
        <f t="shared" ca="1" si="4"/>
        <v xml:space="preserve">  SPI(t)cum</v>
      </c>
      <c r="K8" s="22" t="str">
        <f t="shared" ca="1" si="5"/>
        <v>AT</v>
      </c>
      <c r="L8" s="20" t="str">
        <f t="shared" ca="1" si="14"/>
        <v xml:space="preserve">  SV(t)per</v>
      </c>
      <c r="M8" s="53" t="str">
        <f t="shared" ca="1" si="6"/>
        <v xml:space="preserve"> SV(t)cum</v>
      </c>
      <c r="N8" s="55" t="str">
        <f t="shared" ca="1" si="7"/>
        <v>IEAC(t)nx</v>
      </c>
      <c r="O8" s="39" t="str">
        <f t="shared" ca="1" si="8"/>
        <v>Comp Date</v>
      </c>
      <c r="P8" s="25" t="str">
        <f>IF('Data Conv'!A9 = 0, "", 'Data Conv'!A9)</f>
        <v/>
      </c>
      <c r="Q8" s="25" t="str">
        <f>IF('Data Conv'!B9 = 0, "", 'Data Conv'!B9)</f>
        <v/>
      </c>
      <c r="R8" s="61" t="str">
        <f t="shared" si="15"/>
        <v>Period</v>
      </c>
      <c r="S8" s="55" t="str">
        <f ca="1" xml:space="preserve"> IF(ISNUMBER($W8),IF(COUNT($Q$3:$Q8)&gt;0,$W8 + $Q$204 - $V8 - $X8, $W8),"IEAC(t)sp")</f>
        <v>IEAC(t)sp</v>
      </c>
      <c r="T8" s="39" t="str">
        <f t="shared" ca="1" si="9"/>
        <v>Comp Date</v>
      </c>
      <c r="U8" s="59">
        <f>COUNTIF($P$3:$P8,"XX")</f>
        <v>0</v>
      </c>
      <c r="V8" s="59">
        <f>COUNTIF($Q$3:$Q8,"XX")</f>
        <v>0</v>
      </c>
      <c r="W8" s="158" t="str">
        <f t="shared" ca="1" si="10"/>
        <v>IEAC(t)sp</v>
      </c>
      <c r="X8" s="161" t="str">
        <f ca="1">IF(OR($P8 = "XX", ISNUMBER($P8)),IF($W8 &lt; MATCH(MAX($Q$3:$Q$202),$Q$3:$Q$202,1), COUNTIF(OFFSET($Q$3, $W8,0):$Q$202, "XX"),0), "DT Count")</f>
        <v>DT Count</v>
      </c>
      <c r="Y8" s="294" t="str">
        <f ca="1">IF(ISNUMBER(S8), 'Data Entry'!$E$16 *R8/S8, " ")</f>
        <v xml:space="preserve"> </v>
      </c>
      <c r="Z8" s="336"/>
    </row>
    <row r="9" spans="1:26" x14ac:dyDescent="0.2">
      <c r="A9" s="25" t="str">
        <f ca="1">'Data Conv'!G10</f>
        <v/>
      </c>
      <c r="B9" s="25" t="str">
        <f ca="1">'Data Conv'!H10</f>
        <v/>
      </c>
      <c r="C9" s="16" t="str">
        <f t="shared" ca="1" si="11"/>
        <v>Pc=&gt;Sc</v>
      </c>
      <c r="D9" s="17" t="str">
        <f t="shared" ca="1" si="0"/>
        <v xml:space="preserve">    NUM</v>
      </c>
      <c r="E9" s="17" t="str">
        <f t="shared" ca="1" si="1"/>
        <v xml:space="preserve">     DENOM</v>
      </c>
      <c r="F9" s="18" t="str">
        <f t="shared" ca="1" si="2"/>
        <v xml:space="preserve"> InterpVal</v>
      </c>
      <c r="G9" s="24" t="str">
        <f t="shared" ca="1" si="3"/>
        <v xml:space="preserve">  EScum</v>
      </c>
      <c r="H9" s="24" t="str">
        <f t="shared" ca="1" si="12"/>
        <v xml:space="preserve">   ESper</v>
      </c>
      <c r="I9" s="20" t="str">
        <f t="shared" ca="1" si="13"/>
        <v xml:space="preserve">  SPI(t)per</v>
      </c>
      <c r="J9" s="20" t="str">
        <f t="shared" ca="1" si="4"/>
        <v xml:space="preserve">  SPI(t)cum</v>
      </c>
      <c r="K9" s="22" t="str">
        <f t="shared" ca="1" si="5"/>
        <v>AT</v>
      </c>
      <c r="L9" s="20" t="str">
        <f t="shared" ca="1" si="14"/>
        <v xml:space="preserve">  SV(t)per</v>
      </c>
      <c r="M9" s="53" t="str">
        <f t="shared" ca="1" si="6"/>
        <v xml:space="preserve"> SV(t)cum</v>
      </c>
      <c r="N9" s="55" t="str">
        <f t="shared" ca="1" si="7"/>
        <v>IEAC(t)nx</v>
      </c>
      <c r="O9" s="39" t="str">
        <f t="shared" ca="1" si="8"/>
        <v>Comp Date</v>
      </c>
      <c r="P9" s="25" t="str">
        <f>IF('Data Conv'!A10 = 0, "", 'Data Conv'!A10)</f>
        <v/>
      </c>
      <c r="Q9" s="25" t="str">
        <f>IF('Data Conv'!B10 = 0, "", 'Data Conv'!B10)</f>
        <v/>
      </c>
      <c r="R9" s="61" t="str">
        <f t="shared" si="15"/>
        <v>Period</v>
      </c>
      <c r="S9" s="55" t="str">
        <f ca="1" xml:space="preserve"> IF(ISNUMBER($W9),IF(COUNT($Q$3:$Q9)&gt;0,$W9 + $Q$204 - $V9 - $X9, $W9),"IEAC(t)sp")</f>
        <v>IEAC(t)sp</v>
      </c>
      <c r="T9" s="39" t="str">
        <f t="shared" ca="1" si="9"/>
        <v>Comp Date</v>
      </c>
      <c r="U9" s="59">
        <f>COUNTIF($P$3:$P9,"XX")</f>
        <v>0</v>
      </c>
      <c r="V9" s="59">
        <f>COUNTIF($Q$3:$Q9,"XX")</f>
        <v>0</v>
      </c>
      <c r="W9" s="158" t="str">
        <f t="shared" ca="1" si="10"/>
        <v>IEAC(t)sp</v>
      </c>
      <c r="X9" s="161" t="str">
        <f ca="1">IF(OR($P9 = "XX", ISNUMBER($P9)),IF($W9 &lt; MATCH(MAX($Q$3:$Q$202),$Q$3:$Q$202,1), COUNTIF(OFFSET($Q$3, $W9,0):$Q$202, "XX"),0), "DT Count")</f>
        <v>DT Count</v>
      </c>
      <c r="Y9" s="294" t="str">
        <f ca="1">IF(ISNUMBER(S9), 'Data Entry'!$E$16 *R9/S9, " ")</f>
        <v xml:space="preserve"> </v>
      </c>
      <c r="Z9" s="336"/>
    </row>
    <row r="10" spans="1:26" x14ac:dyDescent="0.2">
      <c r="A10" s="25" t="str">
        <f ca="1">'Data Conv'!G11</f>
        <v/>
      </c>
      <c r="B10" s="25" t="str">
        <f ca="1">'Data Conv'!H11</f>
        <v/>
      </c>
      <c r="C10" s="16" t="str">
        <f t="shared" ca="1" si="11"/>
        <v>Pc=&gt;Sc</v>
      </c>
      <c r="D10" s="17" t="str">
        <f t="shared" ca="1" si="0"/>
        <v xml:space="preserve">    NUM</v>
      </c>
      <c r="E10" s="17" t="str">
        <f t="shared" ca="1" si="1"/>
        <v xml:space="preserve">     DENOM</v>
      </c>
      <c r="F10" s="18" t="str">
        <f t="shared" ca="1" si="2"/>
        <v xml:space="preserve"> InterpVal</v>
      </c>
      <c r="G10" s="24" t="str">
        <f t="shared" ca="1" si="3"/>
        <v xml:space="preserve">  EScum</v>
      </c>
      <c r="H10" s="24" t="str">
        <f t="shared" ca="1" si="12"/>
        <v xml:space="preserve">   ESper</v>
      </c>
      <c r="I10" s="20" t="str">
        <f t="shared" ca="1" si="13"/>
        <v xml:space="preserve">  SPI(t)per</v>
      </c>
      <c r="J10" s="20" t="str">
        <f t="shared" ca="1" si="4"/>
        <v xml:space="preserve">  SPI(t)cum</v>
      </c>
      <c r="K10" s="22" t="str">
        <f t="shared" ca="1" si="5"/>
        <v>AT</v>
      </c>
      <c r="L10" s="20" t="str">
        <f t="shared" ca="1" si="14"/>
        <v xml:space="preserve">  SV(t)per</v>
      </c>
      <c r="M10" s="53" t="str">
        <f t="shared" ca="1" si="6"/>
        <v xml:space="preserve"> SV(t)cum</v>
      </c>
      <c r="N10" s="55" t="str">
        <f t="shared" ca="1" si="7"/>
        <v>IEAC(t)nx</v>
      </c>
      <c r="O10" s="39" t="str">
        <f t="shared" ca="1" si="8"/>
        <v>Comp Date</v>
      </c>
      <c r="P10" s="25" t="str">
        <f>IF('Data Conv'!A11 = 0, "", 'Data Conv'!A11)</f>
        <v/>
      </c>
      <c r="Q10" s="25" t="str">
        <f>IF('Data Conv'!B11 = 0, "", 'Data Conv'!B11)</f>
        <v/>
      </c>
      <c r="R10" s="61" t="str">
        <f t="shared" si="15"/>
        <v>Period</v>
      </c>
      <c r="S10" s="55" t="str">
        <f ca="1" xml:space="preserve"> IF(ISNUMBER($W10),IF(COUNT($Q$3:$Q10)&gt;0,$W10 + $Q$204 - $V10 - $X10, $W10),"IEAC(t)sp")</f>
        <v>IEAC(t)sp</v>
      </c>
      <c r="T10" s="39" t="str">
        <f t="shared" ca="1" si="9"/>
        <v>Comp Date</v>
      </c>
      <c r="U10" s="59">
        <f>COUNTIF($P$3:$P10,"XX")</f>
        <v>0</v>
      </c>
      <c r="V10" s="59">
        <f>COUNTIF($Q$3:$Q10,"XX")</f>
        <v>0</v>
      </c>
      <c r="W10" s="158" t="str">
        <f t="shared" ca="1" si="10"/>
        <v>IEAC(t)sp</v>
      </c>
      <c r="X10" s="161" t="str">
        <f ca="1">IF(OR($P10 = "XX", ISNUMBER($P10)),IF($W10 &lt; MATCH(MAX($Q$3:$Q$202),$Q$3:$Q$202,1), COUNTIF(OFFSET($Q$3, $W10,0):$Q$202, "XX"),0), "DT Count")</f>
        <v>DT Count</v>
      </c>
      <c r="Y10" s="294" t="str">
        <f ca="1">IF(ISNUMBER(S10), 'Data Entry'!$E$16 *R10/S10, " ")</f>
        <v xml:space="preserve"> </v>
      </c>
      <c r="Z10" s="336"/>
    </row>
    <row r="11" spans="1:26" x14ac:dyDescent="0.2">
      <c r="A11" s="25" t="str">
        <f ca="1">'Data Conv'!G12</f>
        <v/>
      </c>
      <c r="B11" s="25" t="str">
        <f ca="1">'Data Conv'!H12</f>
        <v/>
      </c>
      <c r="C11" s="16" t="str">
        <f t="shared" ca="1" si="11"/>
        <v>Pc=&gt;Sc</v>
      </c>
      <c r="D11" s="17" t="str">
        <f t="shared" ca="1" si="0"/>
        <v xml:space="preserve">    NUM</v>
      </c>
      <c r="E11" s="17" t="str">
        <f t="shared" ca="1" si="1"/>
        <v xml:space="preserve">     DENOM</v>
      </c>
      <c r="F11" s="18" t="str">
        <f t="shared" ca="1" si="2"/>
        <v xml:space="preserve"> InterpVal</v>
      </c>
      <c r="G11" s="24" t="str">
        <f t="shared" ca="1" si="3"/>
        <v xml:space="preserve">  EScum</v>
      </c>
      <c r="H11" s="24" t="str">
        <f t="shared" ca="1" si="12"/>
        <v xml:space="preserve">   ESper</v>
      </c>
      <c r="I11" s="20" t="str">
        <f t="shared" ca="1" si="13"/>
        <v xml:space="preserve">  SPI(t)per</v>
      </c>
      <c r="J11" s="20" t="str">
        <f t="shared" ca="1" si="4"/>
        <v xml:space="preserve">  SPI(t)cum</v>
      </c>
      <c r="K11" s="22" t="str">
        <f t="shared" ca="1" si="5"/>
        <v>AT</v>
      </c>
      <c r="L11" s="20" t="str">
        <f t="shared" ca="1" si="14"/>
        <v xml:space="preserve">  SV(t)per</v>
      </c>
      <c r="M11" s="53" t="str">
        <f t="shared" ca="1" si="6"/>
        <v xml:space="preserve"> SV(t)cum</v>
      </c>
      <c r="N11" s="55" t="str">
        <f t="shared" ca="1" si="7"/>
        <v>IEAC(t)nx</v>
      </c>
      <c r="O11" s="39" t="str">
        <f t="shared" ca="1" si="8"/>
        <v>Comp Date</v>
      </c>
      <c r="P11" s="25" t="str">
        <f>IF('Data Conv'!A12 = 0, "", 'Data Conv'!A12)</f>
        <v/>
      </c>
      <c r="Q11" s="25" t="str">
        <f>IF('Data Conv'!B12 = 0, "", 'Data Conv'!B12)</f>
        <v/>
      </c>
      <c r="R11" s="61" t="str">
        <f t="shared" si="15"/>
        <v>Period</v>
      </c>
      <c r="S11" s="55" t="str">
        <f ca="1" xml:space="preserve"> IF(ISNUMBER($W11),IF(COUNT($Q$3:$Q11)&gt;0,$W11 + $Q$204 - $V11 - $X11, $W11),"IEAC(t)sp")</f>
        <v>IEAC(t)sp</v>
      </c>
      <c r="T11" s="39" t="str">
        <f t="shared" ca="1" si="9"/>
        <v>Comp Date</v>
      </c>
      <c r="U11" s="59">
        <f>COUNTIF($P$3:$P11,"XX")</f>
        <v>0</v>
      </c>
      <c r="V11" s="59">
        <f>COUNTIF($Q$3:$Q11,"XX")</f>
        <v>0</v>
      </c>
      <c r="W11" s="158" t="str">
        <f t="shared" ca="1" si="10"/>
        <v>IEAC(t)sp</v>
      </c>
      <c r="X11" s="161" t="str">
        <f ca="1">IF(OR($P11 = "XX", ISNUMBER($P11)),IF($W11 &lt; MATCH(MAX($Q$3:$Q$202),$Q$3:$Q$202,1), COUNTIF(OFFSET($Q$3, $W11,0):$Q$202, "XX"),0), "DT Count")</f>
        <v>DT Count</v>
      </c>
      <c r="Y11" s="294" t="str">
        <f ca="1">IF(ISNUMBER(S11), 'Data Entry'!$E$16 *R11/S11, " ")</f>
        <v xml:space="preserve"> </v>
      </c>
      <c r="Z11" s="336"/>
    </row>
    <row r="12" spans="1:26" x14ac:dyDescent="0.2">
      <c r="A12" s="25" t="str">
        <f ca="1">'Data Conv'!G13</f>
        <v/>
      </c>
      <c r="B12" s="25" t="str">
        <f ca="1">'Data Conv'!H13</f>
        <v/>
      </c>
      <c r="C12" s="16" t="str">
        <f t="shared" ca="1" si="11"/>
        <v>Pc=&gt;Sc</v>
      </c>
      <c r="D12" s="17" t="str">
        <f t="shared" ca="1" si="0"/>
        <v xml:space="preserve">    NUM</v>
      </c>
      <c r="E12" s="17" t="str">
        <f t="shared" ca="1" si="1"/>
        <v xml:space="preserve">     DENOM</v>
      </c>
      <c r="F12" s="18" t="str">
        <f t="shared" ca="1" si="2"/>
        <v xml:space="preserve"> InterpVal</v>
      </c>
      <c r="G12" s="24" t="str">
        <f t="shared" ca="1" si="3"/>
        <v xml:space="preserve">  EScum</v>
      </c>
      <c r="H12" s="24" t="str">
        <f t="shared" ca="1" si="12"/>
        <v xml:space="preserve">   ESper</v>
      </c>
      <c r="I12" s="20" t="str">
        <f t="shared" ca="1" si="13"/>
        <v xml:space="preserve">  SPI(t)per</v>
      </c>
      <c r="J12" s="20" t="str">
        <f t="shared" ca="1" si="4"/>
        <v xml:space="preserve">  SPI(t)cum</v>
      </c>
      <c r="K12" s="22" t="str">
        <f t="shared" ca="1" si="5"/>
        <v>AT</v>
      </c>
      <c r="L12" s="20" t="str">
        <f t="shared" ca="1" si="14"/>
        <v xml:space="preserve">  SV(t)per</v>
      </c>
      <c r="M12" s="53" t="str">
        <f t="shared" ca="1" si="6"/>
        <v xml:space="preserve"> SV(t)cum</v>
      </c>
      <c r="N12" s="55" t="str">
        <f t="shared" ca="1" si="7"/>
        <v>IEAC(t)nx</v>
      </c>
      <c r="O12" s="39" t="str">
        <f t="shared" ca="1" si="8"/>
        <v>Comp Date</v>
      </c>
      <c r="P12" s="25" t="str">
        <f>IF('Data Conv'!A13 = 0, "", 'Data Conv'!A13)</f>
        <v/>
      </c>
      <c r="Q12" s="25" t="str">
        <f>IF('Data Conv'!B13 = 0, "", 'Data Conv'!B13)</f>
        <v/>
      </c>
      <c r="R12" s="61" t="str">
        <f t="shared" si="15"/>
        <v>Period</v>
      </c>
      <c r="S12" s="55" t="str">
        <f ca="1" xml:space="preserve"> IF(ISNUMBER($W12),IF(COUNT($Q$3:$Q12)&gt;0,$W12 + $Q$204 - $V12 - $X12, $W12),"IEAC(t)sp")</f>
        <v>IEAC(t)sp</v>
      </c>
      <c r="T12" s="39" t="str">
        <f t="shared" ca="1" si="9"/>
        <v>Comp Date</v>
      </c>
      <c r="U12" s="59">
        <f>COUNTIF($P$3:$P12,"XX")</f>
        <v>0</v>
      </c>
      <c r="V12" s="59">
        <f>COUNTIF($Q$3:$Q12,"XX")</f>
        <v>0</v>
      </c>
      <c r="W12" s="158" t="str">
        <f t="shared" ca="1" si="10"/>
        <v>IEAC(t)sp</v>
      </c>
      <c r="X12" s="161" t="str">
        <f ca="1">IF(OR($P12 = "XX", ISNUMBER($P12)),IF($W12 &lt; MATCH(MAX($Q$3:$Q$202),$Q$3:$Q$202,1), COUNTIF(OFFSET($Q$3, $W12,0):$Q$202, "XX"),0), "DT Count")</f>
        <v>DT Count</v>
      </c>
      <c r="Y12" s="294" t="str">
        <f ca="1">IF(ISNUMBER(S12), 'Data Entry'!$E$16 *R12/S12, " ")</f>
        <v xml:space="preserve"> </v>
      </c>
      <c r="Z12" s="336"/>
    </row>
    <row r="13" spans="1:26" x14ac:dyDescent="0.2">
      <c r="A13" s="25" t="str">
        <f ca="1">'Data Conv'!G14</f>
        <v/>
      </c>
      <c r="B13" s="25" t="str">
        <f ca="1">'Data Conv'!H14</f>
        <v/>
      </c>
      <c r="C13" s="16" t="str">
        <f t="shared" ca="1" si="11"/>
        <v>Pc=&gt;Sc</v>
      </c>
      <c r="D13" s="17" t="str">
        <f t="shared" ca="1" si="0"/>
        <v xml:space="preserve">    NUM</v>
      </c>
      <c r="E13" s="17" t="str">
        <f t="shared" ca="1" si="1"/>
        <v xml:space="preserve">     DENOM</v>
      </c>
      <c r="F13" s="18" t="str">
        <f t="shared" ca="1" si="2"/>
        <v xml:space="preserve"> InterpVal</v>
      </c>
      <c r="G13" s="24" t="str">
        <f t="shared" ca="1" si="3"/>
        <v xml:space="preserve">  EScum</v>
      </c>
      <c r="H13" s="24" t="str">
        <f t="shared" ca="1" si="12"/>
        <v xml:space="preserve">   ESper</v>
      </c>
      <c r="I13" s="20" t="str">
        <f t="shared" ca="1" si="13"/>
        <v xml:space="preserve">  SPI(t)per</v>
      </c>
      <c r="J13" s="20" t="str">
        <f t="shared" ca="1" si="4"/>
        <v xml:space="preserve">  SPI(t)cum</v>
      </c>
      <c r="K13" s="22" t="str">
        <f t="shared" ca="1" si="5"/>
        <v>AT</v>
      </c>
      <c r="L13" s="20" t="str">
        <f t="shared" ca="1" si="14"/>
        <v xml:space="preserve">  SV(t)per</v>
      </c>
      <c r="M13" s="53" t="str">
        <f t="shared" ca="1" si="6"/>
        <v xml:space="preserve"> SV(t)cum</v>
      </c>
      <c r="N13" s="55" t="str">
        <f t="shared" ca="1" si="7"/>
        <v>IEAC(t)nx</v>
      </c>
      <c r="O13" s="39" t="str">
        <f t="shared" ca="1" si="8"/>
        <v>Comp Date</v>
      </c>
      <c r="P13" s="25" t="str">
        <f>IF('Data Conv'!A14 = 0, "", 'Data Conv'!A14)</f>
        <v/>
      </c>
      <c r="Q13" s="25" t="str">
        <f>IF('Data Conv'!B14 = 0, "", 'Data Conv'!B14)</f>
        <v/>
      </c>
      <c r="R13" s="61" t="str">
        <f t="shared" si="15"/>
        <v>Period</v>
      </c>
      <c r="S13" s="55" t="str">
        <f ca="1" xml:space="preserve"> IF(ISNUMBER($W13),IF(COUNT($Q$3:$Q13)&gt;0,$W13 + $Q$204 - $V13 - $X13, $W13),"IEAC(t)sp")</f>
        <v>IEAC(t)sp</v>
      </c>
      <c r="T13" s="39" t="str">
        <f t="shared" ca="1" si="9"/>
        <v>Comp Date</v>
      </c>
      <c r="U13" s="59">
        <f>COUNTIF($P$3:$P13,"XX")</f>
        <v>0</v>
      </c>
      <c r="V13" s="59">
        <f>COUNTIF($Q$3:$Q13,"XX")</f>
        <v>0</v>
      </c>
      <c r="W13" s="158" t="str">
        <f t="shared" ca="1" si="10"/>
        <v>IEAC(t)sp</v>
      </c>
      <c r="X13" s="161" t="str">
        <f ca="1">IF(OR($P13 = "XX", ISNUMBER($P13)),IF($W13 &lt; MATCH(MAX($Q$3:$Q$202),$Q$3:$Q$202,1), COUNTIF(OFFSET($Q$3, $W13,0):$Q$202, "XX"),0), "DT Count")</f>
        <v>DT Count</v>
      </c>
      <c r="Y13" s="294" t="str">
        <f ca="1">IF(ISNUMBER(S13), 'Data Entry'!$E$16 *R13/S13, " ")</f>
        <v xml:space="preserve"> </v>
      </c>
      <c r="Z13" s="336"/>
    </row>
    <row r="14" spans="1:26" x14ac:dyDescent="0.2">
      <c r="A14" s="25" t="str">
        <f ca="1">'Data Conv'!G15</f>
        <v/>
      </c>
      <c r="B14" s="25" t="str">
        <f ca="1">'Data Conv'!H15</f>
        <v/>
      </c>
      <c r="C14" s="16" t="str">
        <f t="shared" ca="1" si="11"/>
        <v>Pc=&gt;Sc</v>
      </c>
      <c r="D14" s="17" t="str">
        <f t="shared" ca="1" si="0"/>
        <v xml:space="preserve">    NUM</v>
      </c>
      <c r="E14" s="17" t="str">
        <f t="shared" ca="1" si="1"/>
        <v xml:space="preserve">     DENOM</v>
      </c>
      <c r="F14" s="18" t="str">
        <f t="shared" ca="1" si="2"/>
        <v xml:space="preserve"> InterpVal</v>
      </c>
      <c r="G14" s="24" t="str">
        <f t="shared" ca="1" si="3"/>
        <v xml:space="preserve">  EScum</v>
      </c>
      <c r="H14" s="24" t="str">
        <f t="shared" ca="1" si="12"/>
        <v xml:space="preserve">   ESper</v>
      </c>
      <c r="I14" s="20" t="str">
        <f t="shared" ca="1" si="13"/>
        <v xml:space="preserve">  SPI(t)per</v>
      </c>
      <c r="J14" s="20" t="str">
        <f t="shared" ca="1" si="4"/>
        <v xml:space="preserve">  SPI(t)cum</v>
      </c>
      <c r="K14" s="22" t="str">
        <f t="shared" ca="1" si="5"/>
        <v>AT</v>
      </c>
      <c r="L14" s="20" t="str">
        <f t="shared" ca="1" si="14"/>
        <v xml:space="preserve">  SV(t)per</v>
      </c>
      <c r="M14" s="53" t="str">
        <f t="shared" ca="1" si="6"/>
        <v xml:space="preserve"> SV(t)cum</v>
      </c>
      <c r="N14" s="55" t="str">
        <f t="shared" ca="1" si="7"/>
        <v>IEAC(t)nx</v>
      </c>
      <c r="O14" s="39" t="str">
        <f t="shared" ca="1" si="8"/>
        <v>Comp Date</v>
      </c>
      <c r="P14" s="25" t="str">
        <f>IF('Data Conv'!A15 = 0, "", 'Data Conv'!A15)</f>
        <v/>
      </c>
      <c r="Q14" s="25" t="str">
        <f>IF('Data Conv'!B15 = 0, "", 'Data Conv'!B15)</f>
        <v/>
      </c>
      <c r="R14" s="61" t="str">
        <f t="shared" si="15"/>
        <v>Period</v>
      </c>
      <c r="S14" s="55" t="str">
        <f ca="1" xml:space="preserve"> IF(ISNUMBER($W14),IF(COUNT($Q$3:$Q14)&gt;0,$W14 + $Q$204 - $V14 - $X14, $W14),"IEAC(t)sp")</f>
        <v>IEAC(t)sp</v>
      </c>
      <c r="T14" s="39" t="str">
        <f t="shared" ca="1" si="9"/>
        <v>Comp Date</v>
      </c>
      <c r="U14" s="59">
        <f>COUNTIF($P$3:$P14,"XX")</f>
        <v>0</v>
      </c>
      <c r="V14" s="59">
        <f>COUNTIF($Q$3:$Q14,"XX")</f>
        <v>0</v>
      </c>
      <c r="W14" s="158" t="str">
        <f t="shared" ca="1" si="10"/>
        <v>IEAC(t)sp</v>
      </c>
      <c r="X14" s="161" t="str">
        <f ca="1">IF(OR($P14 = "XX", ISNUMBER($P14)),IF($W14 &lt; MATCH(MAX($Q$3:$Q$202),$Q$3:$Q$202,1), COUNTIF(OFFSET($Q$3, $W14,0):$Q$202, "XX"),0), "DT Count")</f>
        <v>DT Count</v>
      </c>
      <c r="Y14" s="294" t="str">
        <f ca="1">IF(ISNUMBER(S14), 'Data Entry'!$E$16 *R14/S14, " ")</f>
        <v xml:space="preserve"> </v>
      </c>
      <c r="Z14" s="336"/>
    </row>
    <row r="15" spans="1:26" x14ac:dyDescent="0.2">
      <c r="A15" s="25" t="str">
        <f ca="1">'Data Conv'!G16</f>
        <v/>
      </c>
      <c r="B15" s="25" t="str">
        <f ca="1">'Data Conv'!H16</f>
        <v/>
      </c>
      <c r="C15" s="16" t="str">
        <f t="shared" ca="1" si="11"/>
        <v>Pc=&gt;Sc</v>
      </c>
      <c r="D15" s="17" t="str">
        <f t="shared" ca="1" si="0"/>
        <v xml:space="preserve">    NUM</v>
      </c>
      <c r="E15" s="17" t="str">
        <f t="shared" ca="1" si="1"/>
        <v xml:space="preserve">     DENOM</v>
      </c>
      <c r="F15" s="18" t="str">
        <f t="shared" ca="1" si="2"/>
        <v xml:space="preserve"> InterpVal</v>
      </c>
      <c r="G15" s="24" t="str">
        <f t="shared" ca="1" si="3"/>
        <v xml:space="preserve">  EScum</v>
      </c>
      <c r="H15" s="24" t="str">
        <f t="shared" ca="1" si="12"/>
        <v xml:space="preserve">   ESper</v>
      </c>
      <c r="I15" s="20" t="str">
        <f t="shared" ca="1" si="13"/>
        <v xml:space="preserve">  SPI(t)per</v>
      </c>
      <c r="J15" s="20" t="str">
        <f t="shared" ca="1" si="4"/>
        <v xml:space="preserve">  SPI(t)cum</v>
      </c>
      <c r="K15" s="22" t="str">
        <f t="shared" ca="1" si="5"/>
        <v>AT</v>
      </c>
      <c r="L15" s="20" t="str">
        <f t="shared" ca="1" si="14"/>
        <v xml:space="preserve">  SV(t)per</v>
      </c>
      <c r="M15" s="53" t="str">
        <f t="shared" ca="1" si="6"/>
        <v xml:space="preserve"> SV(t)cum</v>
      </c>
      <c r="N15" s="55" t="str">
        <f t="shared" ca="1" si="7"/>
        <v>IEAC(t)nx</v>
      </c>
      <c r="O15" s="39" t="str">
        <f t="shared" ca="1" si="8"/>
        <v>Comp Date</v>
      </c>
      <c r="P15" s="25" t="str">
        <f>IF('Data Conv'!A16 = 0, "", 'Data Conv'!A16)</f>
        <v/>
      </c>
      <c r="Q15" s="25" t="str">
        <f>IF('Data Conv'!B16 = 0, "", 'Data Conv'!B16)</f>
        <v/>
      </c>
      <c r="R15" s="61" t="str">
        <f t="shared" si="15"/>
        <v>Period</v>
      </c>
      <c r="S15" s="55" t="str">
        <f ca="1" xml:space="preserve"> IF(ISNUMBER($W15),IF(COUNT($Q$3:$Q15)&gt;0,$W15 + $Q$204 - $V15 - $X15, $W15),"IEAC(t)sp")</f>
        <v>IEAC(t)sp</v>
      </c>
      <c r="T15" s="39" t="str">
        <f t="shared" ca="1" si="9"/>
        <v>Comp Date</v>
      </c>
      <c r="U15" s="59">
        <f>COUNTIF($P$3:$P15,"XX")</f>
        <v>0</v>
      </c>
      <c r="V15" s="59">
        <f>COUNTIF($Q$3:$Q15,"XX")</f>
        <v>0</v>
      </c>
      <c r="W15" s="158" t="str">
        <f t="shared" ca="1" si="10"/>
        <v>IEAC(t)sp</v>
      </c>
      <c r="X15" s="161" t="str">
        <f ca="1">IF(OR($P15 = "XX", ISNUMBER($P15)),IF($W15 &lt; MATCH(MAX($Q$3:$Q$202),$Q$3:$Q$202,1), COUNTIF(OFFSET($Q$3, $W15,0):$Q$202, "XX"),0), "DT Count")</f>
        <v>DT Count</v>
      </c>
      <c r="Y15" s="294" t="str">
        <f ca="1">IF(ISNUMBER(S15), 'Data Entry'!$E$16 *R15/S15, " ")</f>
        <v xml:space="preserve"> </v>
      </c>
      <c r="Z15" s="336"/>
    </row>
    <row r="16" spans="1:26" x14ac:dyDescent="0.2">
      <c r="A16" s="25" t="str">
        <f ca="1">'Data Conv'!G17</f>
        <v/>
      </c>
      <c r="B16" s="25" t="str">
        <f ca="1">'Data Conv'!H17</f>
        <v/>
      </c>
      <c r="C16" s="16" t="str">
        <f t="shared" ca="1" si="11"/>
        <v>Pc=&gt;Sc</v>
      </c>
      <c r="D16" s="17" t="str">
        <f t="shared" ca="1" si="0"/>
        <v xml:space="preserve">    NUM</v>
      </c>
      <c r="E16" s="17" t="str">
        <f t="shared" ca="1" si="1"/>
        <v xml:space="preserve">     DENOM</v>
      </c>
      <c r="F16" s="18" t="str">
        <f t="shared" ca="1" si="2"/>
        <v xml:space="preserve"> InterpVal</v>
      </c>
      <c r="G16" s="24" t="str">
        <f t="shared" ca="1" si="3"/>
        <v xml:space="preserve">  EScum</v>
      </c>
      <c r="H16" s="24" t="str">
        <f t="shared" ca="1" si="12"/>
        <v xml:space="preserve">   ESper</v>
      </c>
      <c r="I16" s="20" t="str">
        <f t="shared" ca="1" si="13"/>
        <v xml:space="preserve">  SPI(t)per</v>
      </c>
      <c r="J16" s="20" t="str">
        <f t="shared" ca="1" si="4"/>
        <v xml:space="preserve">  SPI(t)cum</v>
      </c>
      <c r="K16" s="22" t="str">
        <f t="shared" ca="1" si="5"/>
        <v>AT</v>
      </c>
      <c r="L16" s="20" t="str">
        <f t="shared" ca="1" si="14"/>
        <v xml:space="preserve">  SV(t)per</v>
      </c>
      <c r="M16" s="53" t="str">
        <f t="shared" ca="1" si="6"/>
        <v xml:space="preserve"> SV(t)cum</v>
      </c>
      <c r="N16" s="55" t="str">
        <f t="shared" ca="1" si="7"/>
        <v>IEAC(t)nx</v>
      </c>
      <c r="O16" s="39" t="str">
        <f t="shared" ca="1" si="8"/>
        <v>Comp Date</v>
      </c>
      <c r="P16" s="25" t="str">
        <f>IF('Data Conv'!A17 = 0, "", 'Data Conv'!A17)</f>
        <v/>
      </c>
      <c r="Q16" s="25" t="str">
        <f>IF('Data Conv'!B17 = 0, "", 'Data Conv'!B17)</f>
        <v/>
      </c>
      <c r="R16" s="61" t="str">
        <f t="shared" si="15"/>
        <v>Period</v>
      </c>
      <c r="S16" s="55" t="str">
        <f ca="1" xml:space="preserve"> IF(ISNUMBER($W16),IF(COUNT($Q$3:$Q16)&gt;0,$W16 + $Q$204 - $V16 - $X16, $W16),"IEAC(t)sp")</f>
        <v>IEAC(t)sp</v>
      </c>
      <c r="T16" s="39" t="str">
        <f t="shared" ca="1" si="9"/>
        <v>Comp Date</v>
      </c>
      <c r="U16" s="59">
        <f>COUNTIF($P$3:$P16,"XX")</f>
        <v>0</v>
      </c>
      <c r="V16" s="59">
        <f>COUNTIF($Q$3:$Q16,"XX")</f>
        <v>0</v>
      </c>
      <c r="W16" s="158" t="str">
        <f t="shared" ca="1" si="10"/>
        <v>IEAC(t)sp</v>
      </c>
      <c r="X16" s="161" t="str">
        <f ca="1">IF(OR($P16 = "XX", ISNUMBER($P16)),IF($W16 &lt; MATCH(MAX($Q$3:$Q$202),$Q$3:$Q$202,1), COUNTIF(OFFSET($Q$3, $W16,0):$Q$202, "XX"),0), "DT Count")</f>
        <v>DT Count</v>
      </c>
      <c r="Y16" s="294" t="str">
        <f ca="1">IF(ISNUMBER(S16), 'Data Entry'!$E$16 *R16/S16, " ")</f>
        <v xml:space="preserve"> </v>
      </c>
      <c r="Z16" s="336"/>
    </row>
    <row r="17" spans="1:26" x14ac:dyDescent="0.2">
      <c r="A17" s="25" t="str">
        <f ca="1">'Data Conv'!G18</f>
        <v/>
      </c>
      <c r="B17" s="25" t="str">
        <f ca="1">'Data Conv'!H18</f>
        <v/>
      </c>
      <c r="C17" s="16" t="str">
        <f t="shared" ca="1" si="11"/>
        <v>Pc=&gt;Sc</v>
      </c>
      <c r="D17" s="17" t="str">
        <f t="shared" ca="1" si="0"/>
        <v xml:space="preserve">    NUM</v>
      </c>
      <c r="E17" s="17" t="str">
        <f t="shared" ca="1" si="1"/>
        <v xml:space="preserve">     DENOM</v>
      </c>
      <c r="F17" s="18" t="str">
        <f t="shared" ca="1" si="2"/>
        <v xml:space="preserve"> InterpVal</v>
      </c>
      <c r="G17" s="24" t="str">
        <f t="shared" ca="1" si="3"/>
        <v xml:space="preserve">  EScum</v>
      </c>
      <c r="H17" s="24" t="str">
        <f t="shared" ca="1" si="12"/>
        <v xml:space="preserve">   ESper</v>
      </c>
      <c r="I17" s="20" t="str">
        <f t="shared" ca="1" si="13"/>
        <v xml:space="preserve">  SPI(t)per</v>
      </c>
      <c r="J17" s="20" t="str">
        <f t="shared" ca="1" si="4"/>
        <v xml:space="preserve">  SPI(t)cum</v>
      </c>
      <c r="K17" s="22" t="str">
        <f t="shared" ca="1" si="5"/>
        <v>AT</v>
      </c>
      <c r="L17" s="20" t="str">
        <f t="shared" ca="1" si="14"/>
        <v xml:space="preserve">  SV(t)per</v>
      </c>
      <c r="M17" s="53" t="str">
        <f t="shared" ca="1" si="6"/>
        <v xml:space="preserve"> SV(t)cum</v>
      </c>
      <c r="N17" s="55" t="str">
        <f t="shared" ca="1" si="7"/>
        <v>IEAC(t)nx</v>
      </c>
      <c r="O17" s="39" t="str">
        <f t="shared" ca="1" si="8"/>
        <v>Comp Date</v>
      </c>
      <c r="P17" s="25" t="str">
        <f>IF('Data Conv'!A18 = 0, "", 'Data Conv'!A18)</f>
        <v/>
      </c>
      <c r="Q17" s="25" t="str">
        <f>IF('Data Conv'!B18 = 0, "", 'Data Conv'!B18)</f>
        <v/>
      </c>
      <c r="R17" s="61" t="str">
        <f t="shared" si="15"/>
        <v>Period</v>
      </c>
      <c r="S17" s="55" t="str">
        <f ca="1" xml:space="preserve"> IF(ISNUMBER($W17),IF(COUNT($Q$3:$Q17)&gt;0,$W17 + $Q$204 - $V17 - $X17, $W17),"IEAC(t)sp")</f>
        <v>IEAC(t)sp</v>
      </c>
      <c r="T17" s="39" t="str">
        <f t="shared" ca="1" si="9"/>
        <v>Comp Date</v>
      </c>
      <c r="U17" s="59">
        <f>COUNTIF($P$3:$P17,"XX")</f>
        <v>0</v>
      </c>
      <c r="V17" s="59">
        <f>COUNTIF($Q$3:$Q17,"XX")</f>
        <v>0</v>
      </c>
      <c r="W17" s="158" t="str">
        <f t="shared" ca="1" si="10"/>
        <v>IEAC(t)sp</v>
      </c>
      <c r="X17" s="161" t="str">
        <f ca="1">IF(OR($P17 = "XX", ISNUMBER($P17)),IF($W17 &lt; MATCH(MAX($Q$3:$Q$202),$Q$3:$Q$202,1), COUNTIF(OFFSET($Q$3, $W17,0):$Q$202, "XX"),0), "DT Count")</f>
        <v>DT Count</v>
      </c>
      <c r="Y17" s="294" t="str">
        <f ca="1">IF(ISNUMBER(S17), 'Data Entry'!$E$16 *R17/S17, " ")</f>
        <v xml:space="preserve"> </v>
      </c>
      <c r="Z17" s="336"/>
    </row>
    <row r="18" spans="1:26" x14ac:dyDescent="0.2">
      <c r="A18" s="25" t="str">
        <f ca="1">'Data Conv'!G19</f>
        <v/>
      </c>
      <c r="B18" s="25" t="str">
        <f ca="1">'Data Conv'!H19</f>
        <v/>
      </c>
      <c r="C18" s="16" t="str">
        <f t="shared" ca="1" si="11"/>
        <v>Pc=&gt;Sc</v>
      </c>
      <c r="D18" s="17" t="str">
        <f t="shared" ca="1" si="0"/>
        <v xml:space="preserve">    NUM</v>
      </c>
      <c r="E18" s="17" t="str">
        <f t="shared" ca="1" si="1"/>
        <v xml:space="preserve">     DENOM</v>
      </c>
      <c r="F18" s="18" t="str">
        <f t="shared" ca="1" si="2"/>
        <v xml:space="preserve"> InterpVal</v>
      </c>
      <c r="G18" s="24" t="str">
        <f t="shared" ca="1" si="3"/>
        <v xml:space="preserve">  EScum</v>
      </c>
      <c r="H18" s="24" t="str">
        <f t="shared" ca="1" si="12"/>
        <v xml:space="preserve">   ESper</v>
      </c>
      <c r="I18" s="20" t="str">
        <f t="shared" ca="1" si="13"/>
        <v xml:space="preserve">  SPI(t)per</v>
      </c>
      <c r="J18" s="20" t="str">
        <f t="shared" ca="1" si="4"/>
        <v xml:space="preserve">  SPI(t)cum</v>
      </c>
      <c r="K18" s="22" t="str">
        <f t="shared" ca="1" si="5"/>
        <v>AT</v>
      </c>
      <c r="L18" s="20" t="str">
        <f t="shared" ca="1" si="14"/>
        <v xml:space="preserve">  SV(t)per</v>
      </c>
      <c r="M18" s="53" t="str">
        <f t="shared" ca="1" si="6"/>
        <v xml:space="preserve"> SV(t)cum</v>
      </c>
      <c r="N18" s="55" t="str">
        <f t="shared" ca="1" si="7"/>
        <v>IEAC(t)nx</v>
      </c>
      <c r="O18" s="39" t="str">
        <f t="shared" ca="1" si="8"/>
        <v>Comp Date</v>
      </c>
      <c r="P18" s="25" t="str">
        <f>IF('Data Conv'!A19 = 0, "", 'Data Conv'!A19)</f>
        <v/>
      </c>
      <c r="Q18" s="25" t="str">
        <f>IF('Data Conv'!B19 = 0, "", 'Data Conv'!B19)</f>
        <v/>
      </c>
      <c r="R18" s="61" t="str">
        <f t="shared" si="15"/>
        <v>Period</v>
      </c>
      <c r="S18" s="55" t="str">
        <f ca="1" xml:space="preserve"> IF(ISNUMBER($W18),IF(COUNT($Q$3:$Q18)&gt;0,$W18 + $Q$204 - $V18 - $X18, $W18),"IEAC(t)sp")</f>
        <v>IEAC(t)sp</v>
      </c>
      <c r="T18" s="39" t="str">
        <f t="shared" ca="1" si="9"/>
        <v>Comp Date</v>
      </c>
      <c r="U18" s="59">
        <f>COUNTIF($P$3:$P18,"XX")</f>
        <v>0</v>
      </c>
      <c r="V18" s="59">
        <f>COUNTIF($Q$3:$Q18,"XX")</f>
        <v>0</v>
      </c>
      <c r="W18" s="158" t="str">
        <f t="shared" ca="1" si="10"/>
        <v>IEAC(t)sp</v>
      </c>
      <c r="X18" s="161" t="str">
        <f ca="1">IF(OR($P18 = "XX", ISNUMBER($P18)),IF($W18 &lt; MATCH(MAX($Q$3:$Q$202),$Q$3:$Q$202,1), COUNTIF(OFFSET($Q$3, $W18,0):$Q$202, "XX"),0), "DT Count")</f>
        <v>DT Count</v>
      </c>
      <c r="Y18" s="294" t="str">
        <f ca="1">IF(ISNUMBER(S18), 'Data Entry'!$E$16 *R18/S18, " ")</f>
        <v xml:space="preserve"> </v>
      </c>
      <c r="Z18" s="336"/>
    </row>
    <row r="19" spans="1:26" x14ac:dyDescent="0.2">
      <c r="A19" s="25" t="str">
        <f ca="1">'Data Conv'!G20</f>
        <v/>
      </c>
      <c r="B19" s="25" t="str">
        <f ca="1">'Data Conv'!H20</f>
        <v/>
      </c>
      <c r="C19" s="16" t="str">
        <f t="shared" ca="1" si="11"/>
        <v>Pc=&gt;Sc</v>
      </c>
      <c r="D19" s="17" t="str">
        <f t="shared" ca="1" si="0"/>
        <v xml:space="preserve">    NUM</v>
      </c>
      <c r="E19" s="17" t="str">
        <f t="shared" ca="1" si="1"/>
        <v xml:space="preserve">     DENOM</v>
      </c>
      <c r="F19" s="18" t="str">
        <f t="shared" ca="1" si="2"/>
        <v xml:space="preserve"> InterpVal</v>
      </c>
      <c r="G19" s="24" t="str">
        <f t="shared" ca="1" si="3"/>
        <v xml:space="preserve">  EScum</v>
      </c>
      <c r="H19" s="24" t="str">
        <f t="shared" ca="1" si="12"/>
        <v xml:space="preserve">   ESper</v>
      </c>
      <c r="I19" s="20" t="str">
        <f t="shared" ca="1" si="13"/>
        <v xml:space="preserve">  SPI(t)per</v>
      </c>
      <c r="J19" s="20" t="str">
        <f t="shared" ca="1" si="4"/>
        <v xml:space="preserve">  SPI(t)cum</v>
      </c>
      <c r="K19" s="22" t="str">
        <f t="shared" ca="1" si="5"/>
        <v>AT</v>
      </c>
      <c r="L19" s="20" t="str">
        <f t="shared" ca="1" si="14"/>
        <v xml:space="preserve">  SV(t)per</v>
      </c>
      <c r="M19" s="53" t="str">
        <f t="shared" ca="1" si="6"/>
        <v xml:space="preserve"> SV(t)cum</v>
      </c>
      <c r="N19" s="55" t="str">
        <f t="shared" ca="1" si="7"/>
        <v>IEAC(t)nx</v>
      </c>
      <c r="O19" s="39" t="str">
        <f t="shared" ca="1" si="8"/>
        <v>Comp Date</v>
      </c>
      <c r="P19" s="25" t="str">
        <f>IF('Data Conv'!A20 = 0, "", 'Data Conv'!A20)</f>
        <v/>
      </c>
      <c r="Q19" s="25" t="str">
        <f>IF('Data Conv'!B20 = 0, "", 'Data Conv'!B20)</f>
        <v/>
      </c>
      <c r="R19" s="61" t="str">
        <f t="shared" si="15"/>
        <v>Period</v>
      </c>
      <c r="S19" s="55" t="str">
        <f ca="1" xml:space="preserve"> IF(ISNUMBER($W19),IF(COUNT($Q$3:$Q19)&gt;0,$W19 + $Q$204 - $V19 - $X19, $W19),"IEAC(t)sp")</f>
        <v>IEAC(t)sp</v>
      </c>
      <c r="T19" s="39" t="str">
        <f t="shared" ca="1" si="9"/>
        <v>Comp Date</v>
      </c>
      <c r="U19" s="59">
        <f>COUNTIF($P$3:$P19,"XX")</f>
        <v>0</v>
      </c>
      <c r="V19" s="59">
        <f>COUNTIF($Q$3:$Q19,"XX")</f>
        <v>0</v>
      </c>
      <c r="W19" s="158" t="str">
        <f t="shared" ca="1" si="10"/>
        <v>IEAC(t)sp</v>
      </c>
      <c r="X19" s="161" t="str">
        <f ca="1">IF(OR($P19 = "XX", ISNUMBER($P19)),IF($W19 &lt; MATCH(MAX($Q$3:$Q$202),$Q$3:$Q$202,1), COUNTIF(OFFSET($Q$3, $W19,0):$Q$202, "XX"),0), "DT Count")</f>
        <v>DT Count</v>
      </c>
      <c r="Y19" s="294" t="str">
        <f ca="1">IF(ISNUMBER(S19), 'Data Entry'!$E$16 *R19/S19, " ")</f>
        <v xml:space="preserve"> </v>
      </c>
      <c r="Z19" s="336"/>
    </row>
    <row r="20" spans="1:26" x14ac:dyDescent="0.2">
      <c r="A20" s="25" t="str">
        <f ca="1">'Data Conv'!G21</f>
        <v/>
      </c>
      <c r="B20" s="25" t="str">
        <f ca="1">'Data Conv'!H21</f>
        <v/>
      </c>
      <c r="C20" s="16" t="str">
        <f t="shared" ca="1" si="11"/>
        <v>Pc=&gt;Sc</v>
      </c>
      <c r="D20" s="17" t="str">
        <f t="shared" ca="1" si="0"/>
        <v xml:space="preserve">    NUM</v>
      </c>
      <c r="E20" s="17" t="str">
        <f t="shared" ca="1" si="1"/>
        <v xml:space="preserve">     DENOM</v>
      </c>
      <c r="F20" s="18" t="str">
        <f t="shared" ca="1" si="2"/>
        <v xml:space="preserve"> InterpVal</v>
      </c>
      <c r="G20" s="24" t="str">
        <f t="shared" ca="1" si="3"/>
        <v xml:space="preserve">  EScum</v>
      </c>
      <c r="H20" s="24" t="str">
        <f t="shared" ca="1" si="12"/>
        <v xml:space="preserve">   ESper</v>
      </c>
      <c r="I20" s="20" t="str">
        <f t="shared" ca="1" si="13"/>
        <v xml:space="preserve">  SPI(t)per</v>
      </c>
      <c r="J20" s="20" t="str">
        <f t="shared" ca="1" si="4"/>
        <v xml:space="preserve">  SPI(t)cum</v>
      </c>
      <c r="K20" s="22" t="str">
        <f t="shared" ca="1" si="5"/>
        <v>AT</v>
      </c>
      <c r="L20" s="20" t="str">
        <f t="shared" ca="1" si="14"/>
        <v xml:space="preserve">  SV(t)per</v>
      </c>
      <c r="M20" s="53" t="str">
        <f t="shared" ca="1" si="6"/>
        <v xml:space="preserve"> SV(t)cum</v>
      </c>
      <c r="N20" s="55" t="str">
        <f t="shared" ca="1" si="7"/>
        <v>IEAC(t)nx</v>
      </c>
      <c r="O20" s="39" t="str">
        <f t="shared" ca="1" si="8"/>
        <v>Comp Date</v>
      </c>
      <c r="P20" s="25" t="str">
        <f>IF('Data Conv'!A21 = 0, "", 'Data Conv'!A21)</f>
        <v/>
      </c>
      <c r="Q20" s="25" t="str">
        <f>IF('Data Conv'!B21 = 0, "", 'Data Conv'!B21)</f>
        <v/>
      </c>
      <c r="R20" s="61" t="str">
        <f t="shared" si="15"/>
        <v>Period</v>
      </c>
      <c r="S20" s="55" t="str">
        <f ca="1" xml:space="preserve"> IF(ISNUMBER($W20),IF(COUNT($Q$3:$Q20)&gt;0,$W20 + $Q$204 - $V20 - $X20, $W20),"IEAC(t)sp")</f>
        <v>IEAC(t)sp</v>
      </c>
      <c r="T20" s="39" t="str">
        <f t="shared" ca="1" si="9"/>
        <v>Comp Date</v>
      </c>
      <c r="U20" s="59">
        <f>COUNTIF($P$3:$P20,"XX")</f>
        <v>0</v>
      </c>
      <c r="V20" s="59">
        <f>COUNTIF($Q$3:$Q20,"XX")</f>
        <v>0</v>
      </c>
      <c r="W20" s="158" t="str">
        <f t="shared" ca="1" si="10"/>
        <v>IEAC(t)sp</v>
      </c>
      <c r="X20" s="161" t="str">
        <f ca="1">IF(OR($P20 = "XX", ISNUMBER($P20)),IF($W20 &lt; MATCH(MAX($Q$3:$Q$202),$Q$3:$Q$202,1), COUNTIF(OFFSET($Q$3, $W20,0):$Q$202, "XX"),0), "DT Count")</f>
        <v>DT Count</v>
      </c>
      <c r="Y20" s="294" t="str">
        <f ca="1">IF(ISNUMBER(S20), 'Data Entry'!$E$16 *R20/S20, " ")</f>
        <v xml:space="preserve"> </v>
      </c>
      <c r="Z20" s="336"/>
    </row>
    <row r="21" spans="1:26" x14ac:dyDescent="0.2">
      <c r="A21" s="25" t="str">
        <f ca="1">'Data Conv'!G22</f>
        <v/>
      </c>
      <c r="B21" s="25" t="str">
        <f ca="1">'Data Conv'!H22</f>
        <v/>
      </c>
      <c r="C21" s="16" t="str">
        <f t="shared" ca="1" si="11"/>
        <v>Pc=&gt;Sc</v>
      </c>
      <c r="D21" s="17" t="str">
        <f t="shared" ca="1" si="0"/>
        <v xml:space="preserve">    NUM</v>
      </c>
      <c r="E21" s="17" t="str">
        <f t="shared" ca="1" si="1"/>
        <v xml:space="preserve">     DENOM</v>
      </c>
      <c r="F21" s="18" t="str">
        <f t="shared" ca="1" si="2"/>
        <v xml:space="preserve"> InterpVal</v>
      </c>
      <c r="G21" s="24" t="str">
        <f t="shared" ca="1" si="3"/>
        <v xml:space="preserve">  EScum</v>
      </c>
      <c r="H21" s="24" t="str">
        <f t="shared" ca="1" si="12"/>
        <v xml:space="preserve">   ESper</v>
      </c>
      <c r="I21" s="20" t="str">
        <f t="shared" ca="1" si="13"/>
        <v xml:space="preserve">  SPI(t)per</v>
      </c>
      <c r="J21" s="20" t="str">
        <f t="shared" ca="1" si="4"/>
        <v xml:space="preserve">  SPI(t)cum</v>
      </c>
      <c r="K21" s="22" t="str">
        <f t="shared" ca="1" si="5"/>
        <v>AT</v>
      </c>
      <c r="L21" s="20" t="str">
        <f t="shared" ca="1" si="14"/>
        <v xml:space="preserve">  SV(t)per</v>
      </c>
      <c r="M21" s="53" t="str">
        <f t="shared" ca="1" si="6"/>
        <v xml:space="preserve"> SV(t)cum</v>
      </c>
      <c r="N21" s="55" t="str">
        <f t="shared" ca="1" si="7"/>
        <v>IEAC(t)nx</v>
      </c>
      <c r="O21" s="39" t="str">
        <f t="shared" ca="1" si="8"/>
        <v>Comp Date</v>
      </c>
      <c r="P21" s="25" t="str">
        <f>IF('Data Conv'!A22 = 0, "", 'Data Conv'!A22)</f>
        <v/>
      </c>
      <c r="Q21" s="25" t="str">
        <f>IF('Data Conv'!B22 = 0, "", 'Data Conv'!B22)</f>
        <v/>
      </c>
      <c r="R21" s="61" t="str">
        <f t="shared" si="15"/>
        <v>Period</v>
      </c>
      <c r="S21" s="55" t="str">
        <f ca="1" xml:space="preserve"> IF(ISNUMBER($W21),IF(COUNT($Q$3:$Q21)&gt;0,$W21 + $Q$204 - $V21 - $X21, $W21),"IEAC(t)sp")</f>
        <v>IEAC(t)sp</v>
      </c>
      <c r="T21" s="39" t="str">
        <f t="shared" ca="1" si="9"/>
        <v>Comp Date</v>
      </c>
      <c r="U21" s="59">
        <f>COUNTIF($P$3:$P21,"XX")</f>
        <v>0</v>
      </c>
      <c r="V21" s="59">
        <f>COUNTIF($Q$3:$Q21,"XX")</f>
        <v>0</v>
      </c>
      <c r="W21" s="158" t="str">
        <f t="shared" ca="1" si="10"/>
        <v>IEAC(t)sp</v>
      </c>
      <c r="X21" s="161" t="str">
        <f ca="1">IF(OR($P21 = "XX", ISNUMBER($P21)),IF($W21 &lt; MATCH(MAX($Q$3:$Q$202),$Q$3:$Q$202,1), COUNTIF(OFFSET($Q$3, $W21,0):$Q$202, "XX"),0), "DT Count")</f>
        <v>DT Count</v>
      </c>
      <c r="Y21" s="294" t="str">
        <f ca="1">IF(ISNUMBER(S21), 'Data Entry'!$E$16 *R21/S21, " ")</f>
        <v xml:space="preserve"> </v>
      </c>
      <c r="Z21" s="336"/>
    </row>
    <row r="22" spans="1:26" x14ac:dyDescent="0.2">
      <c r="A22" s="25" t="str">
        <f ca="1">'Data Conv'!G23</f>
        <v/>
      </c>
      <c r="B22" s="25" t="str">
        <f ca="1">'Data Conv'!H23</f>
        <v/>
      </c>
      <c r="C22" s="16" t="str">
        <f t="shared" ca="1" si="11"/>
        <v>Pc=&gt;Sc</v>
      </c>
      <c r="D22" s="17" t="str">
        <f t="shared" ca="1" si="0"/>
        <v xml:space="preserve">    NUM</v>
      </c>
      <c r="E22" s="17" t="str">
        <f t="shared" ca="1" si="1"/>
        <v xml:space="preserve">     DENOM</v>
      </c>
      <c r="F22" s="18" t="str">
        <f t="shared" ca="1" si="2"/>
        <v xml:space="preserve"> InterpVal</v>
      </c>
      <c r="G22" s="24" t="str">
        <f t="shared" ca="1" si="3"/>
        <v xml:space="preserve">  EScum</v>
      </c>
      <c r="H22" s="24" t="str">
        <f t="shared" ca="1" si="12"/>
        <v xml:space="preserve">   ESper</v>
      </c>
      <c r="I22" s="20" t="str">
        <f t="shared" ca="1" si="13"/>
        <v xml:space="preserve">  SPI(t)per</v>
      </c>
      <c r="J22" s="20" t="str">
        <f t="shared" ca="1" si="4"/>
        <v xml:space="preserve">  SPI(t)cum</v>
      </c>
      <c r="K22" s="22" t="str">
        <f t="shared" ca="1" si="5"/>
        <v>AT</v>
      </c>
      <c r="L22" s="20" t="str">
        <f t="shared" ca="1" si="14"/>
        <v xml:space="preserve">  SV(t)per</v>
      </c>
      <c r="M22" s="53" t="str">
        <f t="shared" ca="1" si="6"/>
        <v xml:space="preserve"> SV(t)cum</v>
      </c>
      <c r="N22" s="55" t="str">
        <f t="shared" ca="1" si="7"/>
        <v>IEAC(t)nx</v>
      </c>
      <c r="O22" s="39" t="str">
        <f t="shared" ca="1" si="8"/>
        <v>Comp Date</v>
      </c>
      <c r="P22" s="25" t="str">
        <f>IF('Data Conv'!A23 = 0, "", 'Data Conv'!A23)</f>
        <v/>
      </c>
      <c r="Q22" s="25" t="str">
        <f>IF('Data Conv'!B23 = 0, "", 'Data Conv'!B23)</f>
        <v/>
      </c>
      <c r="R22" s="61" t="str">
        <f t="shared" si="15"/>
        <v>Period</v>
      </c>
      <c r="S22" s="55" t="str">
        <f ca="1" xml:space="preserve"> IF(ISNUMBER($W22),IF(COUNT($Q$3:$Q22)&gt;0,$W22 + $Q$204 - $V22 - $X22, $W22),"IEAC(t)sp")</f>
        <v>IEAC(t)sp</v>
      </c>
      <c r="T22" s="39" t="str">
        <f t="shared" ca="1" si="9"/>
        <v>Comp Date</v>
      </c>
      <c r="U22" s="59">
        <f>COUNTIF($P$3:$P22,"XX")</f>
        <v>0</v>
      </c>
      <c r="V22" s="59">
        <f>COUNTIF($Q$3:$Q22,"XX")</f>
        <v>0</v>
      </c>
      <c r="W22" s="158" t="str">
        <f t="shared" ca="1" si="10"/>
        <v>IEAC(t)sp</v>
      </c>
      <c r="X22" s="161" t="str">
        <f ca="1">IF(OR($P22 = "XX", ISNUMBER($P22)),IF($W22 &lt; MATCH(MAX($Q$3:$Q$202),$Q$3:$Q$202,1), COUNTIF(OFFSET($Q$3, $W22,0):$Q$202, "XX"),0), "DT Count")</f>
        <v>DT Count</v>
      </c>
      <c r="Y22" s="294" t="str">
        <f ca="1">IF(ISNUMBER(S22), 'Data Entry'!$E$16 *R22/S22, " ")</f>
        <v xml:space="preserve"> </v>
      </c>
      <c r="Z22" s="336"/>
    </row>
    <row r="23" spans="1:26" x14ac:dyDescent="0.2">
      <c r="A23" s="25" t="str">
        <f ca="1">'Data Conv'!G24</f>
        <v/>
      </c>
      <c r="B23" s="25" t="str">
        <f ca="1">'Data Conv'!H24</f>
        <v/>
      </c>
      <c r="C23" s="16" t="str">
        <f t="shared" ca="1" si="11"/>
        <v>Pc=&gt;Sc</v>
      </c>
      <c r="D23" s="17" t="str">
        <f t="shared" ca="1" si="0"/>
        <v xml:space="preserve">    NUM</v>
      </c>
      <c r="E23" s="17" t="str">
        <f t="shared" ca="1" si="1"/>
        <v xml:space="preserve">     DENOM</v>
      </c>
      <c r="F23" s="18" t="str">
        <f t="shared" ca="1" si="2"/>
        <v xml:space="preserve"> InterpVal</v>
      </c>
      <c r="G23" s="24" t="str">
        <f t="shared" ca="1" si="3"/>
        <v xml:space="preserve">  EScum</v>
      </c>
      <c r="H23" s="24" t="str">
        <f t="shared" ca="1" si="12"/>
        <v xml:space="preserve">   ESper</v>
      </c>
      <c r="I23" s="20" t="str">
        <f t="shared" ca="1" si="13"/>
        <v xml:space="preserve">  SPI(t)per</v>
      </c>
      <c r="J23" s="20" t="str">
        <f t="shared" ca="1" si="4"/>
        <v xml:space="preserve">  SPI(t)cum</v>
      </c>
      <c r="K23" s="22" t="str">
        <f t="shared" ca="1" si="5"/>
        <v>AT</v>
      </c>
      <c r="L23" s="20" t="str">
        <f t="shared" ca="1" si="14"/>
        <v xml:space="preserve">  SV(t)per</v>
      </c>
      <c r="M23" s="53" t="str">
        <f t="shared" ca="1" si="6"/>
        <v xml:space="preserve"> SV(t)cum</v>
      </c>
      <c r="N23" s="55" t="str">
        <f t="shared" ca="1" si="7"/>
        <v>IEAC(t)nx</v>
      </c>
      <c r="O23" s="39" t="str">
        <f t="shared" ca="1" si="8"/>
        <v>Comp Date</v>
      </c>
      <c r="P23" s="25" t="str">
        <f>IF('Data Conv'!A24 = 0, "", 'Data Conv'!A24)</f>
        <v/>
      </c>
      <c r="Q23" s="25" t="str">
        <f>IF('Data Conv'!B24 = 0, "", 'Data Conv'!B24)</f>
        <v/>
      </c>
      <c r="R23" s="61" t="str">
        <f t="shared" si="15"/>
        <v>Period</v>
      </c>
      <c r="S23" s="55" t="str">
        <f ca="1" xml:space="preserve"> IF(ISNUMBER($W23),IF(COUNT($Q$3:$Q23)&gt;0,$W23 + $Q$204 - $V23 - $X23, $W23),"IEAC(t)sp")</f>
        <v>IEAC(t)sp</v>
      </c>
      <c r="T23" s="39" t="str">
        <f t="shared" ca="1" si="9"/>
        <v>Comp Date</v>
      </c>
      <c r="U23" s="59">
        <f>COUNTIF($P$3:$P23,"XX")</f>
        <v>0</v>
      </c>
      <c r="V23" s="59">
        <f>COUNTIF($Q$3:$Q23,"XX")</f>
        <v>0</v>
      </c>
      <c r="W23" s="158" t="str">
        <f t="shared" ca="1" si="10"/>
        <v>IEAC(t)sp</v>
      </c>
      <c r="X23" s="161" t="str">
        <f ca="1">IF(OR($P23 = "XX", ISNUMBER($P23)),IF($W23 &lt; MATCH(MAX($Q$3:$Q$202),$Q$3:$Q$202,1), COUNTIF(OFFSET($Q$3, $W23,0):$Q$202, "XX"),0), "DT Count")</f>
        <v>DT Count</v>
      </c>
      <c r="Y23" s="294" t="str">
        <f ca="1">IF(ISNUMBER(S23), 'Data Entry'!$E$16 *R23/S23, " ")</f>
        <v xml:space="preserve"> </v>
      </c>
      <c r="Z23" s="336"/>
    </row>
    <row r="24" spans="1:26" x14ac:dyDescent="0.2">
      <c r="A24" s="25" t="str">
        <f ca="1">'Data Conv'!G25</f>
        <v/>
      </c>
      <c r="B24" s="25" t="str">
        <f ca="1">'Data Conv'!H25</f>
        <v/>
      </c>
      <c r="C24" s="16" t="str">
        <f t="shared" ca="1" si="11"/>
        <v>Pc=&gt;Sc</v>
      </c>
      <c r="D24" s="17" t="str">
        <f t="shared" ca="1" si="0"/>
        <v xml:space="preserve">    NUM</v>
      </c>
      <c r="E24" s="17" t="str">
        <f t="shared" ca="1" si="1"/>
        <v xml:space="preserve">     DENOM</v>
      </c>
      <c r="F24" s="18" t="str">
        <f t="shared" ca="1" si="2"/>
        <v xml:space="preserve"> InterpVal</v>
      </c>
      <c r="G24" s="24" t="str">
        <f t="shared" ca="1" si="3"/>
        <v xml:space="preserve">  EScum</v>
      </c>
      <c r="H24" s="24" t="str">
        <f t="shared" ca="1" si="12"/>
        <v xml:space="preserve">   ESper</v>
      </c>
      <c r="I24" s="20" t="str">
        <f t="shared" ca="1" si="13"/>
        <v xml:space="preserve">  SPI(t)per</v>
      </c>
      <c r="J24" s="20" t="str">
        <f t="shared" ca="1" si="4"/>
        <v xml:space="preserve">  SPI(t)cum</v>
      </c>
      <c r="K24" s="22" t="str">
        <f t="shared" ca="1" si="5"/>
        <v>AT</v>
      </c>
      <c r="L24" s="20" t="str">
        <f t="shared" ca="1" si="14"/>
        <v xml:space="preserve">  SV(t)per</v>
      </c>
      <c r="M24" s="53" t="str">
        <f t="shared" ca="1" si="6"/>
        <v xml:space="preserve"> SV(t)cum</v>
      </c>
      <c r="N24" s="55" t="str">
        <f t="shared" ca="1" si="7"/>
        <v>IEAC(t)nx</v>
      </c>
      <c r="O24" s="39" t="str">
        <f t="shared" ca="1" si="8"/>
        <v>Comp Date</v>
      </c>
      <c r="P24" s="25" t="str">
        <f>IF('Data Conv'!A25 = 0, "", 'Data Conv'!A25)</f>
        <v/>
      </c>
      <c r="Q24" s="25" t="str">
        <f>IF('Data Conv'!B25 = 0, "", 'Data Conv'!B25)</f>
        <v/>
      </c>
      <c r="R24" s="61" t="str">
        <f t="shared" si="15"/>
        <v>Period</v>
      </c>
      <c r="S24" s="55" t="str">
        <f ca="1" xml:space="preserve"> IF(ISNUMBER($W24),IF(COUNT($Q$3:$Q24)&gt;0,$W24 + $Q$204 - $V24 - $X24, $W24),"IEAC(t)sp")</f>
        <v>IEAC(t)sp</v>
      </c>
      <c r="T24" s="39" t="str">
        <f t="shared" ca="1" si="9"/>
        <v>Comp Date</v>
      </c>
      <c r="U24" s="59">
        <f>COUNTIF($P$3:$P24,"XX")</f>
        <v>0</v>
      </c>
      <c r="V24" s="59">
        <f>COUNTIF($Q$3:$Q24,"XX")</f>
        <v>0</v>
      </c>
      <c r="W24" s="158" t="str">
        <f t="shared" ca="1" si="10"/>
        <v>IEAC(t)sp</v>
      </c>
      <c r="X24" s="161" t="str">
        <f ca="1">IF(OR($P24 = "XX", ISNUMBER($P24)),IF($W24 &lt; MATCH(MAX($Q$3:$Q$202),$Q$3:$Q$202,1), COUNTIF(OFFSET($Q$3, $W24,0):$Q$202, "XX"),0), "DT Count")</f>
        <v>DT Count</v>
      </c>
      <c r="Y24" s="294" t="str">
        <f ca="1">IF(ISNUMBER(S24), 'Data Entry'!$E$16 *R24/S24, " ")</f>
        <v xml:space="preserve"> </v>
      </c>
      <c r="Z24" s="336"/>
    </row>
    <row r="25" spans="1:26" x14ac:dyDescent="0.2">
      <c r="A25" s="25" t="str">
        <f ca="1">'Data Conv'!G26</f>
        <v/>
      </c>
      <c r="B25" s="25" t="str">
        <f ca="1">'Data Conv'!H26</f>
        <v/>
      </c>
      <c r="C25" s="16" t="str">
        <f t="shared" ca="1" si="11"/>
        <v>Pc=&gt;Sc</v>
      </c>
      <c r="D25" s="17" t="str">
        <f t="shared" ca="1" si="0"/>
        <v xml:space="preserve">    NUM</v>
      </c>
      <c r="E25" s="17" t="str">
        <f t="shared" ca="1" si="1"/>
        <v xml:space="preserve">     DENOM</v>
      </c>
      <c r="F25" s="18" t="str">
        <f t="shared" ca="1" si="2"/>
        <v xml:space="preserve"> InterpVal</v>
      </c>
      <c r="G25" s="24" t="str">
        <f t="shared" ca="1" si="3"/>
        <v xml:space="preserve">  EScum</v>
      </c>
      <c r="H25" s="24" t="str">
        <f t="shared" ca="1" si="12"/>
        <v xml:space="preserve">   ESper</v>
      </c>
      <c r="I25" s="20" t="str">
        <f t="shared" ca="1" si="13"/>
        <v xml:space="preserve">  SPI(t)per</v>
      </c>
      <c r="J25" s="20" t="str">
        <f t="shared" ca="1" si="4"/>
        <v xml:space="preserve">  SPI(t)cum</v>
      </c>
      <c r="K25" s="22" t="str">
        <f t="shared" ca="1" si="5"/>
        <v>AT</v>
      </c>
      <c r="L25" s="20" t="str">
        <f t="shared" ca="1" si="14"/>
        <v xml:space="preserve">  SV(t)per</v>
      </c>
      <c r="M25" s="53" t="str">
        <f t="shared" ca="1" si="6"/>
        <v xml:space="preserve"> SV(t)cum</v>
      </c>
      <c r="N25" s="55" t="str">
        <f t="shared" ca="1" si="7"/>
        <v>IEAC(t)nx</v>
      </c>
      <c r="O25" s="39" t="str">
        <f t="shared" ca="1" si="8"/>
        <v>Comp Date</v>
      </c>
      <c r="P25" s="25" t="str">
        <f>IF('Data Conv'!A26 = 0, "", 'Data Conv'!A26)</f>
        <v/>
      </c>
      <c r="Q25" s="25" t="str">
        <f>IF('Data Conv'!B26 = 0, "", 'Data Conv'!B26)</f>
        <v/>
      </c>
      <c r="R25" s="61" t="str">
        <f t="shared" si="15"/>
        <v>Period</v>
      </c>
      <c r="S25" s="55" t="str">
        <f ca="1" xml:space="preserve"> IF(ISNUMBER($W25),IF(COUNT($Q$3:$Q25)&gt;0,$W25 + $Q$204 - $V25 - $X25, $W25),"IEAC(t)sp")</f>
        <v>IEAC(t)sp</v>
      </c>
      <c r="T25" s="39" t="str">
        <f t="shared" ca="1" si="9"/>
        <v>Comp Date</v>
      </c>
      <c r="U25" s="59">
        <f>COUNTIF($P$3:$P25,"XX")</f>
        <v>0</v>
      </c>
      <c r="V25" s="59">
        <f>COUNTIF($Q$3:$Q25,"XX")</f>
        <v>0</v>
      </c>
      <c r="W25" s="158" t="str">
        <f t="shared" ca="1" si="10"/>
        <v>IEAC(t)sp</v>
      </c>
      <c r="X25" s="161" t="str">
        <f ca="1">IF(OR($P25 = "XX", ISNUMBER($P25)),IF($W25 &lt; MATCH(MAX($Q$3:$Q$202),$Q$3:$Q$202,1), COUNTIF(OFFSET($Q$3, $W25,0):$Q$202, "XX"),0), "DT Count")</f>
        <v>DT Count</v>
      </c>
      <c r="Y25" s="294" t="str">
        <f ca="1">IF(ISNUMBER(S25), 'Data Entry'!$E$16 *R25/S25, " ")</f>
        <v xml:space="preserve"> </v>
      </c>
      <c r="Z25" s="336"/>
    </row>
    <row r="26" spans="1:26" x14ac:dyDescent="0.2">
      <c r="A26" s="25" t="str">
        <f ca="1">'Data Conv'!G27</f>
        <v/>
      </c>
      <c r="B26" s="25" t="str">
        <f ca="1">'Data Conv'!H27</f>
        <v/>
      </c>
      <c r="C26" s="16" t="str">
        <f t="shared" ca="1" si="11"/>
        <v>Pc=&gt;Sc</v>
      </c>
      <c r="D26" s="17" t="str">
        <f t="shared" ca="1" si="0"/>
        <v xml:space="preserve">    NUM</v>
      </c>
      <c r="E26" s="17" t="str">
        <f t="shared" ca="1" si="1"/>
        <v xml:space="preserve">     DENOM</v>
      </c>
      <c r="F26" s="18" t="str">
        <f t="shared" ca="1" si="2"/>
        <v xml:space="preserve"> InterpVal</v>
      </c>
      <c r="G26" s="24" t="str">
        <f t="shared" ca="1" si="3"/>
        <v xml:space="preserve">  EScum</v>
      </c>
      <c r="H26" s="24" t="str">
        <f t="shared" ca="1" si="12"/>
        <v xml:space="preserve">   ESper</v>
      </c>
      <c r="I26" s="20" t="str">
        <f t="shared" ca="1" si="13"/>
        <v xml:space="preserve">  SPI(t)per</v>
      </c>
      <c r="J26" s="20" t="str">
        <f t="shared" ca="1" si="4"/>
        <v xml:space="preserve">  SPI(t)cum</v>
      </c>
      <c r="K26" s="22" t="str">
        <f t="shared" ca="1" si="5"/>
        <v>AT</v>
      </c>
      <c r="L26" s="20" t="str">
        <f t="shared" ca="1" si="14"/>
        <v xml:space="preserve">  SV(t)per</v>
      </c>
      <c r="M26" s="53" t="str">
        <f t="shared" ca="1" si="6"/>
        <v xml:space="preserve"> SV(t)cum</v>
      </c>
      <c r="N26" s="55" t="str">
        <f t="shared" ca="1" si="7"/>
        <v>IEAC(t)nx</v>
      </c>
      <c r="O26" s="39" t="str">
        <f t="shared" ca="1" si="8"/>
        <v>Comp Date</v>
      </c>
      <c r="P26" s="25" t="str">
        <f>IF('Data Conv'!A27 = 0, "", 'Data Conv'!A27)</f>
        <v/>
      </c>
      <c r="Q26" s="25" t="str">
        <f>IF('Data Conv'!B27 = 0, "", 'Data Conv'!B27)</f>
        <v/>
      </c>
      <c r="R26" s="61" t="str">
        <f t="shared" si="15"/>
        <v>Period</v>
      </c>
      <c r="S26" s="55" t="str">
        <f ca="1" xml:space="preserve"> IF(ISNUMBER($W26),IF(COUNT($Q$3:$Q26)&gt;0,$W26 + $Q$204 - $V26 - $X26, $W26),"IEAC(t)sp")</f>
        <v>IEAC(t)sp</v>
      </c>
      <c r="T26" s="39" t="str">
        <f t="shared" ca="1" si="9"/>
        <v>Comp Date</v>
      </c>
      <c r="U26" s="59">
        <f>COUNTIF($P$3:$P26,"XX")</f>
        <v>0</v>
      </c>
      <c r="V26" s="59">
        <f>COUNTIF($Q$3:$Q26,"XX")</f>
        <v>0</v>
      </c>
      <c r="W26" s="158" t="str">
        <f t="shared" ca="1" si="10"/>
        <v>IEAC(t)sp</v>
      </c>
      <c r="X26" s="161" t="str">
        <f ca="1">IF(OR($P26 = "XX", ISNUMBER($P26)),IF($W26 &lt; MATCH(MAX($Q$3:$Q$202),$Q$3:$Q$202,1), COUNTIF(OFFSET($Q$3, $W26,0):$Q$202, "XX"),0), "DT Count")</f>
        <v>DT Count</v>
      </c>
      <c r="Y26" s="294" t="str">
        <f ca="1">IF(ISNUMBER(S26), 'Data Entry'!$E$16 *R26/S26, " ")</f>
        <v xml:space="preserve"> </v>
      </c>
      <c r="Z26" s="336"/>
    </row>
    <row r="27" spans="1:26" x14ac:dyDescent="0.2">
      <c r="A27" s="25" t="str">
        <f ca="1">'Data Conv'!G28</f>
        <v/>
      </c>
      <c r="B27" s="25" t="str">
        <f ca="1">'Data Conv'!H28</f>
        <v/>
      </c>
      <c r="C27" s="16" t="str">
        <f t="shared" ca="1" si="11"/>
        <v>Pc=&gt;Sc</v>
      </c>
      <c r="D27" s="17" t="str">
        <f t="shared" ca="1" si="0"/>
        <v xml:space="preserve">    NUM</v>
      </c>
      <c r="E27" s="17" t="str">
        <f t="shared" ca="1" si="1"/>
        <v xml:space="preserve">     DENOM</v>
      </c>
      <c r="F27" s="18" t="str">
        <f t="shared" ca="1" si="2"/>
        <v xml:space="preserve"> InterpVal</v>
      </c>
      <c r="G27" s="24" t="str">
        <f t="shared" ca="1" si="3"/>
        <v xml:space="preserve">  EScum</v>
      </c>
      <c r="H27" s="24" t="str">
        <f t="shared" ca="1" si="12"/>
        <v xml:space="preserve">   ESper</v>
      </c>
      <c r="I27" s="20" t="str">
        <f t="shared" ca="1" si="13"/>
        <v xml:space="preserve">  SPI(t)per</v>
      </c>
      <c r="J27" s="20" t="str">
        <f t="shared" ca="1" si="4"/>
        <v xml:space="preserve">  SPI(t)cum</v>
      </c>
      <c r="K27" s="22" t="str">
        <f t="shared" ca="1" si="5"/>
        <v>AT</v>
      </c>
      <c r="L27" s="20" t="str">
        <f t="shared" ca="1" si="14"/>
        <v xml:space="preserve">  SV(t)per</v>
      </c>
      <c r="M27" s="53" t="str">
        <f t="shared" ca="1" si="6"/>
        <v xml:space="preserve"> SV(t)cum</v>
      </c>
      <c r="N27" s="55" t="str">
        <f t="shared" ca="1" si="7"/>
        <v>IEAC(t)nx</v>
      </c>
      <c r="O27" s="39" t="str">
        <f t="shared" ca="1" si="8"/>
        <v>Comp Date</v>
      </c>
      <c r="P27" s="25" t="str">
        <f>IF('Data Conv'!A28 = 0, "", 'Data Conv'!A28)</f>
        <v/>
      </c>
      <c r="Q27" s="25" t="str">
        <f>IF('Data Conv'!B28 = 0, "", 'Data Conv'!B28)</f>
        <v/>
      </c>
      <c r="R27" s="61" t="str">
        <f t="shared" si="15"/>
        <v>Period</v>
      </c>
      <c r="S27" s="55" t="str">
        <f ca="1" xml:space="preserve"> IF(ISNUMBER($W27),IF(COUNT($Q$3:$Q27)&gt;0,$W27 + $Q$204 - $V27 - $X27, $W27),"IEAC(t)sp")</f>
        <v>IEAC(t)sp</v>
      </c>
      <c r="T27" s="39" t="str">
        <f t="shared" ca="1" si="9"/>
        <v>Comp Date</v>
      </c>
      <c r="U27" s="59">
        <f>COUNTIF($P$3:$P27,"XX")</f>
        <v>0</v>
      </c>
      <c r="V27" s="59">
        <f>COUNTIF($Q$3:$Q27,"XX")</f>
        <v>0</v>
      </c>
      <c r="W27" s="158" t="str">
        <f t="shared" ca="1" si="10"/>
        <v>IEAC(t)sp</v>
      </c>
      <c r="X27" s="161" t="str">
        <f ca="1">IF(OR($P27 = "XX", ISNUMBER($P27)),IF($W27 &lt; MATCH(MAX($Q$3:$Q$202),$Q$3:$Q$202,1), COUNTIF(OFFSET($Q$3, $W27,0):$Q$202, "XX"),0), "DT Count")</f>
        <v>DT Count</v>
      </c>
      <c r="Y27" s="294" t="str">
        <f ca="1">IF(ISNUMBER(S27), 'Data Entry'!$E$16 *R27/S27, " ")</f>
        <v xml:space="preserve"> </v>
      </c>
      <c r="Z27" s="336"/>
    </row>
    <row r="28" spans="1:26" x14ac:dyDescent="0.2">
      <c r="A28" s="25" t="str">
        <f ca="1">'Data Conv'!G29</f>
        <v/>
      </c>
      <c r="B28" s="25" t="str">
        <f ca="1">'Data Conv'!H29</f>
        <v/>
      </c>
      <c r="C28" s="16" t="str">
        <f t="shared" ca="1" si="11"/>
        <v>Pc=&gt;Sc</v>
      </c>
      <c r="D28" s="17" t="str">
        <f t="shared" ca="1" si="0"/>
        <v xml:space="preserve">    NUM</v>
      </c>
      <c r="E28" s="17" t="str">
        <f t="shared" ca="1" si="1"/>
        <v xml:space="preserve">     DENOM</v>
      </c>
      <c r="F28" s="18" t="str">
        <f t="shared" ca="1" si="2"/>
        <v xml:space="preserve"> InterpVal</v>
      </c>
      <c r="G28" s="24" t="str">
        <f t="shared" ca="1" si="3"/>
        <v xml:space="preserve">  EScum</v>
      </c>
      <c r="H28" s="24" t="str">
        <f t="shared" ca="1" si="12"/>
        <v xml:space="preserve">   ESper</v>
      </c>
      <c r="I28" s="20" t="str">
        <f t="shared" ca="1" si="13"/>
        <v xml:space="preserve">  SPI(t)per</v>
      </c>
      <c r="J28" s="20" t="str">
        <f t="shared" ca="1" si="4"/>
        <v xml:space="preserve">  SPI(t)cum</v>
      </c>
      <c r="K28" s="22" t="str">
        <f t="shared" ca="1" si="5"/>
        <v>AT</v>
      </c>
      <c r="L28" s="20" t="str">
        <f t="shared" ca="1" si="14"/>
        <v xml:space="preserve">  SV(t)per</v>
      </c>
      <c r="M28" s="53" t="str">
        <f t="shared" ca="1" si="6"/>
        <v xml:space="preserve"> SV(t)cum</v>
      </c>
      <c r="N28" s="55" t="str">
        <f t="shared" ca="1" si="7"/>
        <v>IEAC(t)nx</v>
      </c>
      <c r="O28" s="39" t="str">
        <f t="shared" ca="1" si="8"/>
        <v>Comp Date</v>
      </c>
      <c r="P28" s="25" t="str">
        <f>IF('Data Conv'!A29 = 0, "", 'Data Conv'!A29)</f>
        <v/>
      </c>
      <c r="Q28" s="25" t="str">
        <f>IF('Data Conv'!B29 = 0, "", 'Data Conv'!B29)</f>
        <v/>
      </c>
      <c r="R28" s="61" t="str">
        <f t="shared" si="15"/>
        <v>Period</v>
      </c>
      <c r="S28" s="55" t="str">
        <f ca="1" xml:space="preserve"> IF(ISNUMBER($W28),IF(COUNT($Q$3:$Q28)&gt;0,$W28 + $Q$204 - $V28 - $X28, $W28),"IEAC(t)sp")</f>
        <v>IEAC(t)sp</v>
      </c>
      <c r="T28" s="39" t="str">
        <f t="shared" ca="1" si="9"/>
        <v>Comp Date</v>
      </c>
      <c r="U28" s="59">
        <f>COUNTIF($P$3:$P28,"XX")</f>
        <v>0</v>
      </c>
      <c r="V28" s="59">
        <f>COUNTIF($Q$3:$Q28,"XX")</f>
        <v>0</v>
      </c>
      <c r="W28" s="158" t="str">
        <f t="shared" ca="1" si="10"/>
        <v>IEAC(t)sp</v>
      </c>
      <c r="X28" s="161" t="str">
        <f ca="1">IF(OR($P28 = "XX", ISNUMBER($P28)),IF($W28 &lt; MATCH(MAX($Q$3:$Q$202),$Q$3:$Q$202,1), COUNTIF(OFFSET($Q$3, $W28,0):$Q$202, "XX"),0), "DT Count")</f>
        <v>DT Count</v>
      </c>
      <c r="Y28" s="294" t="str">
        <f ca="1">IF(ISNUMBER(S28), 'Data Entry'!$E$16 *R28/S28, " ")</f>
        <v xml:space="preserve"> </v>
      </c>
      <c r="Z28" s="336"/>
    </row>
    <row r="29" spans="1:26" x14ac:dyDescent="0.2">
      <c r="A29" s="25" t="str">
        <f ca="1">'Data Conv'!G30</f>
        <v/>
      </c>
      <c r="B29" s="25" t="str">
        <f ca="1">'Data Conv'!H30</f>
        <v/>
      </c>
      <c r="C29" s="16" t="str">
        <f t="shared" ca="1" si="11"/>
        <v>Pc=&gt;Sc</v>
      </c>
      <c r="D29" s="17" t="str">
        <f t="shared" ca="1" si="0"/>
        <v xml:space="preserve">    NUM</v>
      </c>
      <c r="E29" s="17" t="str">
        <f t="shared" ca="1" si="1"/>
        <v xml:space="preserve">     DENOM</v>
      </c>
      <c r="F29" s="18" t="str">
        <f t="shared" ca="1" si="2"/>
        <v xml:space="preserve"> InterpVal</v>
      </c>
      <c r="G29" s="24" t="str">
        <f t="shared" ca="1" si="3"/>
        <v xml:space="preserve">  EScum</v>
      </c>
      <c r="H29" s="24" t="str">
        <f t="shared" ca="1" si="12"/>
        <v xml:space="preserve">   ESper</v>
      </c>
      <c r="I29" s="20" t="str">
        <f t="shared" ca="1" si="13"/>
        <v xml:space="preserve">  SPI(t)per</v>
      </c>
      <c r="J29" s="20" t="str">
        <f t="shared" ca="1" si="4"/>
        <v xml:space="preserve">  SPI(t)cum</v>
      </c>
      <c r="K29" s="22" t="str">
        <f t="shared" ca="1" si="5"/>
        <v>AT</v>
      </c>
      <c r="L29" s="20" t="str">
        <f t="shared" ca="1" si="14"/>
        <v xml:space="preserve">  SV(t)per</v>
      </c>
      <c r="M29" s="53" t="str">
        <f t="shared" ca="1" si="6"/>
        <v xml:space="preserve"> SV(t)cum</v>
      </c>
      <c r="N29" s="55" t="str">
        <f t="shared" ca="1" si="7"/>
        <v>IEAC(t)nx</v>
      </c>
      <c r="O29" s="39" t="str">
        <f t="shared" ca="1" si="8"/>
        <v>Comp Date</v>
      </c>
      <c r="P29" s="25" t="str">
        <f>IF('Data Conv'!A30 = 0, "", 'Data Conv'!A30)</f>
        <v/>
      </c>
      <c r="Q29" s="25" t="str">
        <f>IF('Data Conv'!B30 = 0, "", 'Data Conv'!B30)</f>
        <v/>
      </c>
      <c r="R29" s="61" t="str">
        <f t="shared" si="15"/>
        <v>Period</v>
      </c>
      <c r="S29" s="55" t="str">
        <f ca="1" xml:space="preserve"> IF(ISNUMBER($W29),IF(COUNT($Q$3:$Q29)&gt;0,$W29 + $Q$204 - $V29 - $X29, $W29),"IEAC(t)sp")</f>
        <v>IEAC(t)sp</v>
      </c>
      <c r="T29" s="39" t="str">
        <f t="shared" ca="1" si="9"/>
        <v>Comp Date</v>
      </c>
      <c r="U29" s="59">
        <f>COUNTIF($P$3:$P29,"XX")</f>
        <v>0</v>
      </c>
      <c r="V29" s="59">
        <f>COUNTIF($Q$3:$Q29,"XX")</f>
        <v>0</v>
      </c>
      <c r="W29" s="158" t="str">
        <f t="shared" ca="1" si="10"/>
        <v>IEAC(t)sp</v>
      </c>
      <c r="X29" s="161" t="str">
        <f ca="1">IF(OR($P29 = "XX", ISNUMBER($P29)),IF($W29 &lt; MATCH(MAX($Q$3:$Q$202),$Q$3:$Q$202,1), COUNTIF(OFFSET($Q$3, $W29,0):$Q$202, "XX"),0), "DT Count")</f>
        <v>DT Count</v>
      </c>
      <c r="Y29" s="294" t="str">
        <f ca="1">IF(ISNUMBER(S29), 'Data Entry'!$E$16 *R29/S29, " ")</f>
        <v xml:space="preserve"> </v>
      </c>
      <c r="Z29" s="336"/>
    </row>
    <row r="30" spans="1:26" x14ac:dyDescent="0.2">
      <c r="A30" s="25" t="str">
        <f ca="1">'Data Conv'!G31</f>
        <v/>
      </c>
      <c r="B30" s="25" t="str">
        <f ca="1">'Data Conv'!H31</f>
        <v/>
      </c>
      <c r="C30" s="16" t="str">
        <f t="shared" ca="1" si="11"/>
        <v>Pc=&gt;Sc</v>
      </c>
      <c r="D30" s="17" t="str">
        <f t="shared" ca="1" si="0"/>
        <v xml:space="preserve">    NUM</v>
      </c>
      <c r="E30" s="17" t="str">
        <f ca="1">IF(ISNUMBER(A30),IF(ISNUMBER(OFFSET($B$3,C30,0)), OFFSET($B$3,C30,0) - OFFSET($B$3,C30-1,0), -OFFSET($B$3,C30-1,0)),"     DENOM")</f>
        <v xml:space="preserve">     DENOM</v>
      </c>
      <c r="F30" s="18" t="str">
        <f t="shared" ca="1" si="2"/>
        <v xml:space="preserve"> InterpVal</v>
      </c>
      <c r="G30" s="24" t="str">
        <f t="shared" ca="1" si="3"/>
        <v xml:space="preserve">  EScum</v>
      </c>
      <c r="H30" s="24" t="str">
        <f t="shared" ca="1" si="12"/>
        <v xml:space="preserve">   ESper</v>
      </c>
      <c r="I30" s="20" t="str">
        <f t="shared" ca="1" si="13"/>
        <v xml:space="preserve">  SPI(t)per</v>
      </c>
      <c r="J30" s="20" t="str">
        <f t="shared" ca="1" si="4"/>
        <v xml:space="preserve">  SPI(t)cum</v>
      </c>
      <c r="K30" s="22" t="str">
        <f t="shared" ca="1" si="5"/>
        <v>AT</v>
      </c>
      <c r="L30" s="20" t="str">
        <f t="shared" ca="1" si="14"/>
        <v xml:space="preserve">  SV(t)per</v>
      </c>
      <c r="M30" s="53" t="str">
        <f t="shared" ca="1" si="6"/>
        <v xml:space="preserve"> SV(t)cum</v>
      </c>
      <c r="N30" s="55" t="str">
        <f t="shared" ca="1" si="7"/>
        <v>IEAC(t)nx</v>
      </c>
      <c r="O30" s="39" t="str">
        <f t="shared" ca="1" si="8"/>
        <v>Comp Date</v>
      </c>
      <c r="P30" s="25" t="str">
        <f>IF('Data Conv'!A31 = 0, "", 'Data Conv'!A31)</f>
        <v/>
      </c>
      <c r="Q30" s="25" t="str">
        <f>IF('Data Conv'!B31 = 0, "", 'Data Conv'!B31)</f>
        <v/>
      </c>
      <c r="R30" s="61" t="str">
        <f t="shared" si="15"/>
        <v>Period</v>
      </c>
      <c r="S30" s="55" t="str">
        <f ca="1" xml:space="preserve"> IF(ISNUMBER($W30),IF(COUNT($Q$3:$Q30)&gt;0,$W30 + $Q$204 - $V30 - $X30, $W30),"IEAC(t)sp")</f>
        <v>IEAC(t)sp</v>
      </c>
      <c r="T30" s="39" t="str">
        <f t="shared" ca="1" si="9"/>
        <v>Comp Date</v>
      </c>
      <c r="U30" s="59">
        <f>COUNTIF($P$3:$P30,"XX")</f>
        <v>0</v>
      </c>
      <c r="V30" s="59">
        <f>COUNTIF($Q$3:$Q30,"XX")</f>
        <v>0</v>
      </c>
      <c r="W30" s="158" t="str">
        <f t="shared" ca="1" si="10"/>
        <v>IEAC(t)sp</v>
      </c>
      <c r="X30" s="161" t="str">
        <f ca="1">IF(OR($P30 = "XX", ISNUMBER($P30)),IF($W30 &lt; MATCH(MAX($Q$3:$Q$202),$Q$3:$Q$202,1), COUNTIF(OFFSET($Q$3, $W30,0):$Q$202, "XX"),0), "DT Count")</f>
        <v>DT Count</v>
      </c>
      <c r="Y30" s="294" t="str">
        <f ca="1">IF(ISNUMBER(S30), 'Data Entry'!$E$16 *R30/S30, " ")</f>
        <v xml:space="preserve"> </v>
      </c>
      <c r="Z30" s="336"/>
    </row>
    <row r="31" spans="1:26" x14ac:dyDescent="0.2">
      <c r="A31" s="25" t="str">
        <f ca="1">'Data Conv'!G32</f>
        <v/>
      </c>
      <c r="B31" s="25" t="str">
        <f ca="1">'Data Conv'!H32</f>
        <v/>
      </c>
      <c r="C31" s="16" t="str">
        <f t="shared" ca="1" si="11"/>
        <v>Pc=&gt;Sc</v>
      </c>
      <c r="D31" s="17" t="str">
        <f t="shared" ca="1" si="0"/>
        <v xml:space="preserve">    NUM</v>
      </c>
      <c r="E31" s="17" t="str">
        <f t="shared" ref="E31:E52" ca="1" si="16">IF(ISNUMBER(A31),IF(ISNUMBER(OFFSET($B$3,C31,0)), OFFSET($B$3,C31,0) - OFFSET($B$3,C31-1,0), -OFFSET($B$3,C31-1,0)),"     DENOM")</f>
        <v xml:space="preserve">     DENOM</v>
      </c>
      <c r="F31" s="18" t="str">
        <f t="shared" ca="1" si="2"/>
        <v xml:space="preserve"> InterpVal</v>
      </c>
      <c r="G31" s="24" t="str">
        <f t="shared" ca="1" si="3"/>
        <v xml:space="preserve">  EScum</v>
      </c>
      <c r="H31" s="24" t="str">
        <f t="shared" ca="1" si="12"/>
        <v xml:space="preserve">   ESper</v>
      </c>
      <c r="I31" s="20" t="str">
        <f t="shared" ca="1" si="13"/>
        <v xml:space="preserve">  SPI(t)per</v>
      </c>
      <c r="J31" s="20" t="str">
        <f t="shared" ca="1" si="4"/>
        <v xml:space="preserve">  SPI(t)cum</v>
      </c>
      <c r="K31" s="22" t="str">
        <f t="shared" ca="1" si="5"/>
        <v>AT</v>
      </c>
      <c r="L31" s="20" t="str">
        <f t="shared" ca="1" si="14"/>
        <v xml:space="preserve">  SV(t)per</v>
      </c>
      <c r="M31" s="53" t="str">
        <f t="shared" ca="1" si="6"/>
        <v xml:space="preserve"> SV(t)cum</v>
      </c>
      <c r="N31" s="55" t="str">
        <f t="shared" ca="1" si="7"/>
        <v>IEAC(t)nx</v>
      </c>
      <c r="O31" s="39" t="str">
        <f t="shared" ca="1" si="8"/>
        <v>Comp Date</v>
      </c>
      <c r="P31" s="25" t="str">
        <f>IF('Data Conv'!A32 = 0, "", 'Data Conv'!A32)</f>
        <v/>
      </c>
      <c r="Q31" s="25" t="str">
        <f>IF('Data Conv'!B32 = 0, "", 'Data Conv'!B32)</f>
        <v/>
      </c>
      <c r="R31" s="61" t="str">
        <f t="shared" si="15"/>
        <v>Period</v>
      </c>
      <c r="S31" s="55" t="str">
        <f ca="1" xml:space="preserve"> IF(ISNUMBER($W31),IF(COUNT($Q$3:$Q31)&gt;0,$W31 + $Q$204 - $V31 - $X31, $W31),"IEAC(t)sp")</f>
        <v>IEAC(t)sp</v>
      </c>
      <c r="T31" s="39" t="str">
        <f t="shared" ca="1" si="9"/>
        <v>Comp Date</v>
      </c>
      <c r="U31" s="59">
        <f>COUNTIF($P$3:$P31,"XX")</f>
        <v>0</v>
      </c>
      <c r="V31" s="59">
        <f>COUNTIF($Q$3:$Q31,"XX")</f>
        <v>0</v>
      </c>
      <c r="W31" s="158" t="str">
        <f t="shared" ca="1" si="10"/>
        <v>IEAC(t)sp</v>
      </c>
      <c r="X31" s="161" t="str">
        <f ca="1">IF(OR($P31 = "XX", ISNUMBER($P31)),IF($W31 &lt; MATCH(MAX($Q$3:$Q$202),$Q$3:$Q$202,1), COUNTIF(OFFSET($Q$3, $W31,0):$Q$202, "XX"),0), "DT Count")</f>
        <v>DT Count</v>
      </c>
      <c r="Y31" s="294" t="str">
        <f ca="1">IF(ISNUMBER(S31), 'Data Entry'!$E$16 *R31/S31, " ")</f>
        <v xml:space="preserve"> </v>
      </c>
      <c r="Z31" s="336"/>
    </row>
    <row r="32" spans="1:26" x14ac:dyDescent="0.2">
      <c r="A32" s="25" t="str">
        <f ca="1">'Data Conv'!G33</f>
        <v/>
      </c>
      <c r="B32" s="25" t="str">
        <f ca="1">'Data Conv'!H33</f>
        <v/>
      </c>
      <c r="C32" s="16" t="str">
        <f t="shared" ca="1" si="11"/>
        <v>Pc=&gt;Sc</v>
      </c>
      <c r="D32" s="17" t="str">
        <f t="shared" ca="1" si="0"/>
        <v xml:space="preserve">    NUM</v>
      </c>
      <c r="E32" s="17" t="str">
        <f t="shared" ca="1" si="16"/>
        <v xml:space="preserve">     DENOM</v>
      </c>
      <c r="F32" s="18" t="str">
        <f t="shared" ca="1" si="2"/>
        <v xml:space="preserve"> InterpVal</v>
      </c>
      <c r="G32" s="24" t="str">
        <f t="shared" ca="1" si="3"/>
        <v xml:space="preserve">  EScum</v>
      </c>
      <c r="H32" s="24" t="str">
        <f t="shared" ca="1" si="12"/>
        <v xml:space="preserve">   ESper</v>
      </c>
      <c r="I32" s="20" t="str">
        <f t="shared" ca="1" si="13"/>
        <v xml:space="preserve">  SPI(t)per</v>
      </c>
      <c r="J32" s="20" t="str">
        <f t="shared" ca="1" si="4"/>
        <v xml:space="preserve">  SPI(t)cum</v>
      </c>
      <c r="K32" s="22" t="str">
        <f t="shared" ca="1" si="5"/>
        <v>AT</v>
      </c>
      <c r="L32" s="20" t="str">
        <f t="shared" ca="1" si="14"/>
        <v xml:space="preserve">  SV(t)per</v>
      </c>
      <c r="M32" s="53" t="str">
        <f t="shared" ca="1" si="6"/>
        <v xml:space="preserve"> SV(t)cum</v>
      </c>
      <c r="N32" s="55" t="str">
        <f t="shared" ca="1" si="7"/>
        <v>IEAC(t)nx</v>
      </c>
      <c r="O32" s="39" t="str">
        <f t="shared" ca="1" si="8"/>
        <v>Comp Date</v>
      </c>
      <c r="P32" s="25" t="str">
        <f>IF('Data Conv'!A33 = 0, "", 'Data Conv'!A33)</f>
        <v/>
      </c>
      <c r="Q32" s="25" t="str">
        <f>IF('Data Conv'!B33 = 0, "", 'Data Conv'!B33)</f>
        <v/>
      </c>
      <c r="R32" s="61" t="str">
        <f t="shared" si="15"/>
        <v>Period</v>
      </c>
      <c r="S32" s="55" t="str">
        <f ca="1" xml:space="preserve"> IF(ISNUMBER($W32),IF(COUNT($Q$3:$Q32)&gt;0,$W32 + $Q$204 - $V32 - $X32, $W32),"IEAC(t)sp")</f>
        <v>IEAC(t)sp</v>
      </c>
      <c r="T32" s="39" t="str">
        <f t="shared" ca="1" si="9"/>
        <v>Comp Date</v>
      </c>
      <c r="U32" s="59">
        <f>COUNTIF($P$3:$P32,"XX")</f>
        <v>0</v>
      </c>
      <c r="V32" s="59">
        <f>COUNTIF($Q$3:$Q32,"XX")</f>
        <v>0</v>
      </c>
      <c r="W32" s="158" t="str">
        <f t="shared" ca="1" si="10"/>
        <v>IEAC(t)sp</v>
      </c>
      <c r="X32" s="161" t="str">
        <f ca="1">IF(OR($P32 = "XX", ISNUMBER($P32)),IF($W32 &lt; MATCH(MAX($Q$3:$Q$202),$Q$3:$Q$202,1), COUNTIF(OFFSET($Q$3, $W32,0):$Q$202, "XX"),0), "DT Count")</f>
        <v>DT Count</v>
      </c>
      <c r="Y32" s="294" t="str">
        <f ca="1">IF(ISNUMBER(S32), 'Data Entry'!$E$16 *R32/S32, " ")</f>
        <v xml:space="preserve"> </v>
      </c>
      <c r="Z32" s="336"/>
    </row>
    <row r="33" spans="1:26" x14ac:dyDescent="0.2">
      <c r="A33" s="25" t="str">
        <f ca="1">'Data Conv'!G34</f>
        <v/>
      </c>
      <c r="B33" s="25" t="str">
        <f ca="1">'Data Conv'!H34</f>
        <v/>
      </c>
      <c r="C33" s="16" t="str">
        <f t="shared" ca="1" si="11"/>
        <v>Pc=&gt;Sc</v>
      </c>
      <c r="D33" s="17" t="str">
        <f t="shared" ca="1" si="0"/>
        <v xml:space="preserve">    NUM</v>
      </c>
      <c r="E33" s="17" t="str">
        <f t="shared" ca="1" si="16"/>
        <v xml:space="preserve">     DENOM</v>
      </c>
      <c r="F33" s="18" t="str">
        <f t="shared" ca="1" si="2"/>
        <v xml:space="preserve"> InterpVal</v>
      </c>
      <c r="G33" s="24" t="str">
        <f t="shared" ca="1" si="3"/>
        <v xml:space="preserve">  EScum</v>
      </c>
      <c r="H33" s="24" t="str">
        <f t="shared" ca="1" si="12"/>
        <v xml:space="preserve">   ESper</v>
      </c>
      <c r="I33" s="20" t="str">
        <f t="shared" ca="1" si="13"/>
        <v xml:space="preserve">  SPI(t)per</v>
      </c>
      <c r="J33" s="20" t="str">
        <f t="shared" ca="1" si="4"/>
        <v xml:space="preserve">  SPI(t)cum</v>
      </c>
      <c r="K33" s="22" t="str">
        <f t="shared" ca="1" si="5"/>
        <v>AT</v>
      </c>
      <c r="L33" s="20" t="str">
        <f t="shared" ca="1" si="14"/>
        <v xml:space="preserve">  SV(t)per</v>
      </c>
      <c r="M33" s="53" t="str">
        <f t="shared" ca="1" si="6"/>
        <v xml:space="preserve"> SV(t)cum</v>
      </c>
      <c r="N33" s="55" t="str">
        <f t="shared" ca="1" si="7"/>
        <v>IEAC(t)nx</v>
      </c>
      <c r="O33" s="39" t="str">
        <f t="shared" ca="1" si="8"/>
        <v>Comp Date</v>
      </c>
      <c r="P33" s="25" t="str">
        <f>IF('Data Conv'!A34 = 0, "", 'Data Conv'!A34)</f>
        <v/>
      </c>
      <c r="Q33" s="25" t="str">
        <f>IF('Data Conv'!B34 = 0, "", 'Data Conv'!B34)</f>
        <v/>
      </c>
      <c r="R33" s="61" t="str">
        <f t="shared" si="15"/>
        <v>Period</v>
      </c>
      <c r="S33" s="55" t="str">
        <f ca="1" xml:space="preserve"> IF(ISNUMBER($W33),IF(COUNT($Q$3:$Q33)&gt;0,$W33 + $Q$204 - $V33 - $X33, $W33),"IEAC(t)sp")</f>
        <v>IEAC(t)sp</v>
      </c>
      <c r="T33" s="39" t="str">
        <f t="shared" ca="1" si="9"/>
        <v>Comp Date</v>
      </c>
      <c r="U33" s="59">
        <f>COUNTIF($P$3:$P33,"XX")</f>
        <v>0</v>
      </c>
      <c r="V33" s="59">
        <f>COUNTIF($Q$3:$Q33,"XX")</f>
        <v>0</v>
      </c>
      <c r="W33" s="158" t="str">
        <f t="shared" ca="1" si="10"/>
        <v>IEAC(t)sp</v>
      </c>
      <c r="X33" s="161" t="str">
        <f ca="1">IF(OR($P33 = "XX", ISNUMBER($P33)),IF($W33 &lt; MATCH(MAX($Q$3:$Q$202),$Q$3:$Q$202,1), COUNTIF(OFFSET($Q$3, $W33,0):$Q$202, "XX"),0), "DT Count")</f>
        <v>DT Count</v>
      </c>
      <c r="Y33" s="294" t="str">
        <f ca="1">IF(ISNUMBER(S33), 'Data Entry'!$E$16 *R33/S33, " ")</f>
        <v xml:space="preserve"> </v>
      </c>
      <c r="Z33" s="336"/>
    </row>
    <row r="34" spans="1:26" x14ac:dyDescent="0.2">
      <c r="A34" s="25" t="str">
        <f ca="1">'Data Conv'!G35</f>
        <v/>
      </c>
      <c r="B34" s="25" t="str">
        <f ca="1">'Data Conv'!H35</f>
        <v/>
      </c>
      <c r="C34" s="16" t="str">
        <f t="shared" ca="1" si="11"/>
        <v>Pc=&gt;Sc</v>
      </c>
      <c r="D34" s="17" t="str">
        <f t="shared" ca="1" si="0"/>
        <v xml:space="preserve">    NUM</v>
      </c>
      <c r="E34" s="17" t="str">
        <f t="shared" ca="1" si="16"/>
        <v xml:space="preserve">     DENOM</v>
      </c>
      <c r="F34" s="18" t="str">
        <f t="shared" ca="1" si="2"/>
        <v xml:space="preserve"> InterpVal</v>
      </c>
      <c r="G34" s="24" t="str">
        <f t="shared" ca="1" si="3"/>
        <v xml:space="preserve">  EScum</v>
      </c>
      <c r="H34" s="24" t="str">
        <f t="shared" ca="1" si="12"/>
        <v xml:space="preserve">   ESper</v>
      </c>
      <c r="I34" s="20" t="str">
        <f t="shared" ca="1" si="13"/>
        <v xml:space="preserve">  SPI(t)per</v>
      </c>
      <c r="J34" s="20" t="str">
        <f t="shared" ca="1" si="4"/>
        <v xml:space="preserve">  SPI(t)cum</v>
      </c>
      <c r="K34" s="22" t="str">
        <f t="shared" ca="1" si="5"/>
        <v>AT</v>
      </c>
      <c r="L34" s="20" t="str">
        <f t="shared" ca="1" si="14"/>
        <v xml:space="preserve">  SV(t)per</v>
      </c>
      <c r="M34" s="53" t="str">
        <f t="shared" ca="1" si="6"/>
        <v xml:space="preserve"> SV(t)cum</v>
      </c>
      <c r="N34" s="55" t="str">
        <f t="shared" ca="1" si="7"/>
        <v>IEAC(t)nx</v>
      </c>
      <c r="O34" s="39" t="str">
        <f t="shared" ca="1" si="8"/>
        <v>Comp Date</v>
      </c>
      <c r="P34" s="25" t="str">
        <f>IF('Data Conv'!A35 = 0, "", 'Data Conv'!A35)</f>
        <v/>
      </c>
      <c r="Q34" s="25" t="str">
        <f>IF('Data Conv'!B35 = 0, "", 'Data Conv'!B35)</f>
        <v/>
      </c>
      <c r="R34" s="61" t="str">
        <f t="shared" si="15"/>
        <v>Period</v>
      </c>
      <c r="S34" s="55" t="str">
        <f ca="1" xml:space="preserve"> IF(ISNUMBER($W34),IF(COUNT($Q$3:$Q34)&gt;0,$W34 + $Q$204 - $V34 - $X34, $W34),"IEAC(t)sp")</f>
        <v>IEAC(t)sp</v>
      </c>
      <c r="T34" s="39" t="str">
        <f t="shared" ca="1" si="9"/>
        <v>Comp Date</v>
      </c>
      <c r="U34" s="59">
        <f>COUNTIF($P$3:$P34,"XX")</f>
        <v>0</v>
      </c>
      <c r="V34" s="59">
        <f>COUNTIF($Q$3:$Q34,"XX")</f>
        <v>0</v>
      </c>
      <c r="W34" s="158" t="str">
        <f t="shared" ca="1" si="10"/>
        <v>IEAC(t)sp</v>
      </c>
      <c r="X34" s="161" t="str">
        <f ca="1">IF(OR($P34 = "XX", ISNUMBER($P34)),IF($W34 &lt; MATCH(MAX($Q$3:$Q$202),$Q$3:$Q$202,1), COUNTIF(OFFSET($Q$3, $W34,0):$Q$202, "XX"),0), "DT Count")</f>
        <v>DT Count</v>
      </c>
      <c r="Y34" s="294" t="str">
        <f ca="1">IF(ISNUMBER(S34), 'Data Entry'!$E$16 *R34/S34, " ")</f>
        <v xml:space="preserve"> </v>
      </c>
      <c r="Z34" s="336"/>
    </row>
    <row r="35" spans="1:26" x14ac:dyDescent="0.2">
      <c r="A35" s="25" t="str">
        <f ca="1">'Data Conv'!G36</f>
        <v/>
      </c>
      <c r="B35" s="25" t="str">
        <f ca="1">'Data Conv'!H36</f>
        <v/>
      </c>
      <c r="C35" s="16" t="str">
        <f t="shared" ca="1" si="11"/>
        <v>Pc=&gt;Sc</v>
      </c>
      <c r="D35" s="17" t="str">
        <f t="shared" ref="D35:D52" ca="1" si="17">IF(ISNUMBER(A35),A35-OFFSET($B$3,C35-1,0),"    NUM")</f>
        <v xml:space="preserve">    NUM</v>
      </c>
      <c r="E35" s="17" t="str">
        <f t="shared" ca="1" si="16"/>
        <v xml:space="preserve">     DENOM</v>
      </c>
      <c r="F35" s="18" t="str">
        <f t="shared" ref="F35:F52" ca="1" si="18">IF(ISNUMBER(A35),IF(E35 = 0,0,D35/E35)," InterpVal")</f>
        <v xml:space="preserve"> InterpVal</v>
      </c>
      <c r="G35" s="24" t="str">
        <f t="shared" ref="G35:G52" ca="1" si="19">IF(ISNUMBER(A35),C35+F35,"  EScum")</f>
        <v xml:space="preserve">  EScum</v>
      </c>
      <c r="H35" s="24" t="str">
        <f t="shared" ca="1" si="12"/>
        <v xml:space="preserve">   ESper</v>
      </c>
      <c r="I35" s="20" t="str">
        <f t="shared" ca="1" si="13"/>
        <v xml:space="preserve">  SPI(t)per</v>
      </c>
      <c r="J35" s="20" t="str">
        <f t="shared" ref="J35:J52" ca="1" si="20">IF(ISNUMBER(A35),G35/K35,"  SPI(t)cum")</f>
        <v xml:space="preserve">  SPI(t)cum</v>
      </c>
      <c r="K35" s="22" t="str">
        <f t="shared" ref="K35:K52" ca="1" si="21">IF(ISNUMBER(A35),K34 + 1,  "AT")</f>
        <v>AT</v>
      </c>
      <c r="L35" s="20" t="str">
        <f t="shared" ca="1" si="14"/>
        <v xml:space="preserve">  SV(t)per</v>
      </c>
      <c r="M35" s="53" t="str">
        <f t="shared" ref="M35:M52" ca="1" si="22">IF(ISNUMBER(A35),G35 - K35," SV(t)cum")</f>
        <v xml:space="preserve"> SV(t)cum</v>
      </c>
      <c r="N35" s="55" t="str">
        <f t="shared" ref="N35:N52" ca="1" si="23">IF(AND(ISNUMBER(J35),ISNUMBER($Q$206)),$Q$206/J35,"IEAC(t)nx")</f>
        <v>IEAC(t)nx</v>
      </c>
      <c r="O35" s="39" t="str">
        <f t="shared" ref="O35:O66" ca="1" si="24">IF(AND(ISNUMBER(N35),ISNUMBER($O$204)),$O$204 + N35*$T$203,"Comp Date")</f>
        <v>Comp Date</v>
      </c>
      <c r="P35" s="25" t="str">
        <f>IF('Data Conv'!A36 = 0, "", 'Data Conv'!A36)</f>
        <v/>
      </c>
      <c r="Q35" s="25" t="str">
        <f>IF('Data Conv'!B36 = 0, "", 'Data Conv'!B36)</f>
        <v/>
      </c>
      <c r="R35" s="61" t="str">
        <f t="shared" si="15"/>
        <v>Period</v>
      </c>
      <c r="S35" s="55" t="str">
        <f ca="1" xml:space="preserve"> IF(ISNUMBER($W35),IF(COUNT($Q$3:$Q35)&gt;0,$W35 + $Q$204 - $V35 - $X35, $W35),"IEAC(t)sp")</f>
        <v>IEAC(t)sp</v>
      </c>
      <c r="T35" s="39" t="str">
        <f t="shared" ref="T35:T52" ca="1" si="25">IF(AND(ISNUMBER(S35),ISNUMBER($O$204)),$O$204 + S35*$T$203,"Comp Date")</f>
        <v>Comp Date</v>
      </c>
      <c r="U35" s="59">
        <f>COUNTIF($P$3:$P35,"XX")</f>
        <v>0</v>
      </c>
      <c r="V35" s="59">
        <f>COUNTIF($Q$3:$Q35,"XX")</f>
        <v>0</v>
      </c>
      <c r="W35" s="158" t="str">
        <f t="shared" ref="W35:W52" ca="1" si="26">IF(OR(ISBLANK(OFFSET($J35, - $U35,0)),$Q$206=0),"IEAC(t)sp",IF(ISNUMBER($P35),$Q$206/OFFSET($J35,-$U35,0)+$U35,IF($P35="XX",$W34+1,"IEAC(t)sp2")))</f>
        <v>IEAC(t)sp</v>
      </c>
      <c r="X35" s="161" t="str">
        <f ca="1">IF(OR($P35 = "XX", ISNUMBER($P35)),IF($W35 &lt; MATCH(MAX($Q$3:$Q$202),$Q$3:$Q$202,1), COUNTIF(OFFSET($Q$3, $W35,0):$Q$202, "XX"),0), "DT Count")</f>
        <v>DT Count</v>
      </c>
      <c r="Y35" s="294" t="str">
        <f ca="1">IF(ISNUMBER(S35), 'Data Entry'!$E$16 *R35/S35, " ")</f>
        <v xml:space="preserve"> </v>
      </c>
      <c r="Z35" s="336"/>
    </row>
    <row r="36" spans="1:26" x14ac:dyDescent="0.2">
      <c r="A36" s="25" t="str">
        <f ca="1">'Data Conv'!G37</f>
        <v/>
      </c>
      <c r="B36" s="25" t="str">
        <f ca="1">'Data Conv'!H37</f>
        <v/>
      </c>
      <c r="C36" s="16" t="str">
        <f t="shared" ca="1" si="11"/>
        <v>Pc=&gt;Sc</v>
      </c>
      <c r="D36" s="17" t="str">
        <f t="shared" ca="1" si="17"/>
        <v xml:space="preserve">    NUM</v>
      </c>
      <c r="E36" s="17" t="str">
        <f t="shared" ca="1" si="16"/>
        <v xml:space="preserve">     DENOM</v>
      </c>
      <c r="F36" s="18" t="str">
        <f t="shared" ca="1" si="18"/>
        <v xml:space="preserve"> InterpVal</v>
      </c>
      <c r="G36" s="24" t="str">
        <f t="shared" ca="1" si="19"/>
        <v xml:space="preserve">  EScum</v>
      </c>
      <c r="H36" s="24" t="str">
        <f t="shared" ca="1" si="12"/>
        <v xml:space="preserve">   ESper</v>
      </c>
      <c r="I36" s="20" t="str">
        <f t="shared" ca="1" si="13"/>
        <v xml:space="preserve">  SPI(t)per</v>
      </c>
      <c r="J36" s="20" t="str">
        <f t="shared" ca="1" si="20"/>
        <v xml:space="preserve">  SPI(t)cum</v>
      </c>
      <c r="K36" s="22" t="str">
        <f t="shared" ca="1" si="21"/>
        <v>AT</v>
      </c>
      <c r="L36" s="20" t="str">
        <f t="shared" ca="1" si="14"/>
        <v xml:space="preserve">  SV(t)per</v>
      </c>
      <c r="M36" s="53" t="str">
        <f t="shared" ca="1" si="22"/>
        <v xml:space="preserve"> SV(t)cum</v>
      </c>
      <c r="N36" s="55" t="str">
        <f t="shared" ca="1" si="23"/>
        <v>IEAC(t)nx</v>
      </c>
      <c r="O36" s="39" t="str">
        <f t="shared" ca="1" si="24"/>
        <v>Comp Date</v>
      </c>
      <c r="P36" s="25" t="str">
        <f>IF('Data Conv'!A37 = 0, "", 'Data Conv'!A37)</f>
        <v/>
      </c>
      <c r="Q36" s="25" t="str">
        <f>IF('Data Conv'!B37 = 0, "", 'Data Conv'!B37)</f>
        <v/>
      </c>
      <c r="R36" s="61" t="str">
        <f t="shared" si="15"/>
        <v>Period</v>
      </c>
      <c r="S36" s="55" t="str">
        <f ca="1" xml:space="preserve"> IF(ISNUMBER($W36),IF(COUNT($Q$3:$Q36)&gt;0,$W36 + $Q$204 - $V36 - $X36, $W36),"IEAC(t)sp")</f>
        <v>IEAC(t)sp</v>
      </c>
      <c r="T36" s="39" t="str">
        <f t="shared" ca="1" si="25"/>
        <v>Comp Date</v>
      </c>
      <c r="U36" s="59">
        <f>COUNTIF($P$3:$P36,"XX")</f>
        <v>0</v>
      </c>
      <c r="V36" s="59">
        <f>COUNTIF($Q$3:$Q36,"XX")</f>
        <v>0</v>
      </c>
      <c r="W36" s="158" t="str">
        <f t="shared" ca="1" si="26"/>
        <v>IEAC(t)sp</v>
      </c>
      <c r="X36" s="161" t="str">
        <f ca="1">IF(OR($P36 = "XX", ISNUMBER($P36)),IF($W36 &lt; MATCH(MAX($Q$3:$Q$202),$Q$3:$Q$202,1), COUNTIF(OFFSET($Q$3, $W36,0):$Q$202, "XX"),0), "DT Count")</f>
        <v>DT Count</v>
      </c>
      <c r="Y36" s="294" t="str">
        <f ca="1">IF(ISNUMBER(S36), 'Data Entry'!$E$16 *R36/S36, " ")</f>
        <v xml:space="preserve"> </v>
      </c>
      <c r="Z36" s="336"/>
    </row>
    <row r="37" spans="1:26" x14ac:dyDescent="0.2">
      <c r="A37" s="25" t="str">
        <f ca="1">'Data Conv'!G38</f>
        <v/>
      </c>
      <c r="B37" s="25" t="str">
        <f ca="1">'Data Conv'!H38</f>
        <v/>
      </c>
      <c r="C37" s="16" t="str">
        <f t="shared" ca="1" si="11"/>
        <v>Pc=&gt;Sc</v>
      </c>
      <c r="D37" s="17" t="str">
        <f t="shared" ca="1" si="17"/>
        <v xml:space="preserve">    NUM</v>
      </c>
      <c r="E37" s="17" t="str">
        <f t="shared" ca="1" si="16"/>
        <v xml:space="preserve">     DENOM</v>
      </c>
      <c r="F37" s="18" t="str">
        <f t="shared" ca="1" si="18"/>
        <v xml:space="preserve"> InterpVal</v>
      </c>
      <c r="G37" s="24" t="str">
        <f t="shared" ca="1" si="19"/>
        <v xml:space="preserve">  EScum</v>
      </c>
      <c r="H37" s="24" t="str">
        <f t="shared" ca="1" si="12"/>
        <v xml:space="preserve">   ESper</v>
      </c>
      <c r="I37" s="20" t="str">
        <f t="shared" ca="1" si="13"/>
        <v xml:space="preserve">  SPI(t)per</v>
      </c>
      <c r="J37" s="20" t="str">
        <f t="shared" ca="1" si="20"/>
        <v xml:space="preserve">  SPI(t)cum</v>
      </c>
      <c r="K37" s="22" t="str">
        <f t="shared" ca="1" si="21"/>
        <v>AT</v>
      </c>
      <c r="L37" s="20" t="str">
        <f t="shared" ca="1" si="14"/>
        <v xml:space="preserve">  SV(t)per</v>
      </c>
      <c r="M37" s="53" t="str">
        <f t="shared" ca="1" si="22"/>
        <v xml:space="preserve"> SV(t)cum</v>
      </c>
      <c r="N37" s="55" t="str">
        <f t="shared" ca="1" si="23"/>
        <v>IEAC(t)nx</v>
      </c>
      <c r="O37" s="39" t="str">
        <f t="shared" ca="1" si="24"/>
        <v>Comp Date</v>
      </c>
      <c r="P37" s="25" t="str">
        <f>IF('Data Conv'!A38 = 0, "", 'Data Conv'!A38)</f>
        <v/>
      </c>
      <c r="Q37" s="25" t="str">
        <f>IF('Data Conv'!B38 = 0, "", 'Data Conv'!B38)</f>
        <v/>
      </c>
      <c r="R37" s="61" t="str">
        <f t="shared" si="15"/>
        <v>Period</v>
      </c>
      <c r="S37" s="55" t="str">
        <f ca="1" xml:space="preserve"> IF(ISNUMBER($W37),IF(COUNT($Q$3:$Q37)&gt;0,$W37 + $Q$204 - $V37 - $X37, $W37),"IEAC(t)sp")</f>
        <v>IEAC(t)sp</v>
      </c>
      <c r="T37" s="39" t="str">
        <f t="shared" ca="1" si="25"/>
        <v>Comp Date</v>
      </c>
      <c r="U37" s="59">
        <f>COUNTIF($P$3:$P37,"XX")</f>
        <v>0</v>
      </c>
      <c r="V37" s="59">
        <f>COUNTIF($Q$3:$Q37,"XX")</f>
        <v>0</v>
      </c>
      <c r="W37" s="158" t="str">
        <f t="shared" ca="1" si="26"/>
        <v>IEAC(t)sp</v>
      </c>
      <c r="X37" s="161" t="str">
        <f ca="1">IF(OR($P37 = "XX", ISNUMBER($P37)),IF($W37 &lt; MATCH(MAX($Q$3:$Q$202),$Q$3:$Q$202,1), COUNTIF(OFFSET($Q$3, $W37,0):$Q$202, "XX"),0), "DT Count")</f>
        <v>DT Count</v>
      </c>
      <c r="Y37" s="294" t="str">
        <f ca="1">IF(ISNUMBER(S37), 'Data Entry'!$E$16 *R37/S37, " ")</f>
        <v xml:space="preserve"> </v>
      </c>
      <c r="Z37" s="336"/>
    </row>
    <row r="38" spans="1:26" x14ac:dyDescent="0.2">
      <c r="A38" s="25" t="str">
        <f ca="1">'Data Conv'!G39</f>
        <v/>
      </c>
      <c r="B38" s="25" t="str">
        <f ca="1">'Data Conv'!H39</f>
        <v/>
      </c>
      <c r="C38" s="16" t="str">
        <f t="shared" ca="1" si="11"/>
        <v>Pc=&gt;Sc</v>
      </c>
      <c r="D38" s="17" t="str">
        <f t="shared" ca="1" si="17"/>
        <v xml:space="preserve">    NUM</v>
      </c>
      <c r="E38" s="17" t="str">
        <f t="shared" ca="1" si="16"/>
        <v xml:space="preserve">     DENOM</v>
      </c>
      <c r="F38" s="18" t="str">
        <f t="shared" ca="1" si="18"/>
        <v xml:space="preserve"> InterpVal</v>
      </c>
      <c r="G38" s="24" t="str">
        <f t="shared" ca="1" si="19"/>
        <v xml:space="preserve">  EScum</v>
      </c>
      <c r="H38" s="24" t="str">
        <f t="shared" ca="1" si="12"/>
        <v xml:space="preserve">   ESper</v>
      </c>
      <c r="I38" s="20" t="str">
        <f t="shared" ca="1" si="13"/>
        <v xml:space="preserve">  SPI(t)per</v>
      </c>
      <c r="J38" s="20" t="str">
        <f t="shared" ca="1" si="20"/>
        <v xml:space="preserve">  SPI(t)cum</v>
      </c>
      <c r="K38" s="22" t="str">
        <f t="shared" ca="1" si="21"/>
        <v>AT</v>
      </c>
      <c r="L38" s="20" t="str">
        <f t="shared" ca="1" si="14"/>
        <v xml:space="preserve">  SV(t)per</v>
      </c>
      <c r="M38" s="53" t="str">
        <f t="shared" ca="1" si="22"/>
        <v xml:space="preserve"> SV(t)cum</v>
      </c>
      <c r="N38" s="55" t="str">
        <f t="shared" ca="1" si="23"/>
        <v>IEAC(t)nx</v>
      </c>
      <c r="O38" s="39" t="str">
        <f t="shared" ca="1" si="24"/>
        <v>Comp Date</v>
      </c>
      <c r="P38" s="25" t="str">
        <f>IF('Data Conv'!A39 = 0, "", 'Data Conv'!A39)</f>
        <v/>
      </c>
      <c r="Q38" s="25" t="str">
        <f>IF('Data Conv'!B39 = 0, "", 'Data Conv'!B39)</f>
        <v/>
      </c>
      <c r="R38" s="61" t="str">
        <f t="shared" si="15"/>
        <v>Period</v>
      </c>
      <c r="S38" s="55" t="str">
        <f ca="1" xml:space="preserve"> IF(ISNUMBER($W38),IF(COUNT($Q$3:$Q38)&gt;0,$W38 + $Q$204 - $V38 - $X38, $W38),"IEAC(t)sp")</f>
        <v>IEAC(t)sp</v>
      </c>
      <c r="T38" s="39" t="str">
        <f t="shared" ca="1" si="25"/>
        <v>Comp Date</v>
      </c>
      <c r="U38" s="59">
        <f>COUNTIF($P$3:$P38,"XX")</f>
        <v>0</v>
      </c>
      <c r="V38" s="59">
        <f>COUNTIF($Q$3:$Q38,"XX")</f>
        <v>0</v>
      </c>
      <c r="W38" s="158" t="str">
        <f t="shared" ca="1" si="26"/>
        <v>IEAC(t)sp</v>
      </c>
      <c r="X38" s="161" t="str">
        <f ca="1">IF(OR($P38 = "XX", ISNUMBER($P38)),IF($W38 &lt; MATCH(MAX($Q$3:$Q$202),$Q$3:$Q$202,1), COUNTIF(OFFSET($Q$3, $W38,0):$Q$202, "XX"),0), "DT Count")</f>
        <v>DT Count</v>
      </c>
      <c r="Y38" s="294" t="str">
        <f ca="1">IF(ISNUMBER(S38), 'Data Entry'!$E$16 *R38/S38, " ")</f>
        <v xml:space="preserve"> </v>
      </c>
      <c r="Z38" s="336"/>
    </row>
    <row r="39" spans="1:26" x14ac:dyDescent="0.2">
      <c r="A39" s="25" t="str">
        <f ca="1">'Data Conv'!G40</f>
        <v/>
      </c>
      <c r="B39" s="25" t="str">
        <f ca="1">'Data Conv'!H40</f>
        <v/>
      </c>
      <c r="C39" s="16" t="str">
        <f t="shared" ca="1" si="11"/>
        <v>Pc=&gt;Sc</v>
      </c>
      <c r="D39" s="17" t="str">
        <f t="shared" ca="1" si="17"/>
        <v xml:space="preserve">    NUM</v>
      </c>
      <c r="E39" s="17" t="str">
        <f t="shared" ca="1" si="16"/>
        <v xml:space="preserve">     DENOM</v>
      </c>
      <c r="F39" s="18" t="str">
        <f t="shared" ca="1" si="18"/>
        <v xml:space="preserve"> InterpVal</v>
      </c>
      <c r="G39" s="24" t="str">
        <f t="shared" ca="1" si="19"/>
        <v xml:space="preserve">  EScum</v>
      </c>
      <c r="H39" s="24" t="str">
        <f t="shared" ca="1" si="12"/>
        <v xml:space="preserve">   ESper</v>
      </c>
      <c r="I39" s="20" t="str">
        <f t="shared" ca="1" si="13"/>
        <v xml:space="preserve">  SPI(t)per</v>
      </c>
      <c r="J39" s="20" t="str">
        <f t="shared" ca="1" si="20"/>
        <v xml:space="preserve">  SPI(t)cum</v>
      </c>
      <c r="K39" s="22" t="str">
        <f t="shared" ca="1" si="21"/>
        <v>AT</v>
      </c>
      <c r="L39" s="20" t="str">
        <f t="shared" ca="1" si="14"/>
        <v xml:space="preserve">  SV(t)per</v>
      </c>
      <c r="M39" s="53" t="str">
        <f t="shared" ca="1" si="22"/>
        <v xml:space="preserve"> SV(t)cum</v>
      </c>
      <c r="N39" s="55" t="str">
        <f t="shared" ca="1" si="23"/>
        <v>IEAC(t)nx</v>
      </c>
      <c r="O39" s="39" t="str">
        <f t="shared" ca="1" si="24"/>
        <v>Comp Date</v>
      </c>
      <c r="P39" s="25" t="str">
        <f>IF('Data Conv'!A40 = 0, "", 'Data Conv'!A40)</f>
        <v/>
      </c>
      <c r="Q39" s="25" t="str">
        <f>IF('Data Conv'!B40 = 0, "", 'Data Conv'!B40)</f>
        <v/>
      </c>
      <c r="R39" s="61" t="str">
        <f t="shared" si="15"/>
        <v>Period</v>
      </c>
      <c r="S39" s="55" t="str">
        <f ca="1" xml:space="preserve"> IF(ISNUMBER($W39),IF(COUNT($Q$3:$Q39)&gt;0,$W39 + $Q$204 - $V39 - $X39, $W39),"IEAC(t)sp")</f>
        <v>IEAC(t)sp</v>
      </c>
      <c r="T39" s="39" t="str">
        <f t="shared" ca="1" si="25"/>
        <v>Comp Date</v>
      </c>
      <c r="U39" s="59">
        <f>COUNTIF($P$3:$P39,"XX")</f>
        <v>0</v>
      </c>
      <c r="V39" s="59">
        <f>COUNTIF($Q$3:$Q39,"XX")</f>
        <v>0</v>
      </c>
      <c r="W39" s="158" t="str">
        <f t="shared" ca="1" si="26"/>
        <v>IEAC(t)sp</v>
      </c>
      <c r="X39" s="161" t="str">
        <f ca="1">IF(OR($P39 = "XX", ISNUMBER($P39)),IF($W39 &lt; MATCH(MAX($Q$3:$Q$202),$Q$3:$Q$202,1), COUNTIF(OFFSET($Q$3, $W39,0):$Q$202, "XX"),0), "DT Count")</f>
        <v>DT Count</v>
      </c>
      <c r="Y39" s="294" t="str">
        <f ca="1">IF(ISNUMBER(S39), 'Data Entry'!$E$16 *R39/S39, " ")</f>
        <v xml:space="preserve"> </v>
      </c>
      <c r="Z39" s="336"/>
    </row>
    <row r="40" spans="1:26" x14ac:dyDescent="0.2">
      <c r="A40" s="25" t="str">
        <f ca="1">'Data Conv'!G41</f>
        <v/>
      </c>
      <c r="B40" s="25" t="str">
        <f ca="1">'Data Conv'!H41</f>
        <v/>
      </c>
      <c r="C40" s="16" t="str">
        <f t="shared" ca="1" si="11"/>
        <v>Pc=&gt;Sc</v>
      </c>
      <c r="D40" s="17" t="str">
        <f t="shared" ca="1" si="17"/>
        <v xml:space="preserve">    NUM</v>
      </c>
      <c r="E40" s="17" t="str">
        <f t="shared" ca="1" si="16"/>
        <v xml:space="preserve">     DENOM</v>
      </c>
      <c r="F40" s="18" t="str">
        <f t="shared" ca="1" si="18"/>
        <v xml:space="preserve"> InterpVal</v>
      </c>
      <c r="G40" s="24" t="str">
        <f t="shared" ca="1" si="19"/>
        <v xml:space="preserve">  EScum</v>
      </c>
      <c r="H40" s="24" t="str">
        <f t="shared" ca="1" si="12"/>
        <v xml:space="preserve">   ESper</v>
      </c>
      <c r="I40" s="20" t="str">
        <f t="shared" ca="1" si="13"/>
        <v xml:space="preserve">  SPI(t)per</v>
      </c>
      <c r="J40" s="20" t="str">
        <f t="shared" ca="1" si="20"/>
        <v xml:space="preserve">  SPI(t)cum</v>
      </c>
      <c r="K40" s="22" t="str">
        <f t="shared" ca="1" si="21"/>
        <v>AT</v>
      </c>
      <c r="L40" s="20" t="str">
        <f t="shared" ca="1" si="14"/>
        <v xml:space="preserve">  SV(t)per</v>
      </c>
      <c r="M40" s="53" t="str">
        <f t="shared" ca="1" si="22"/>
        <v xml:space="preserve"> SV(t)cum</v>
      </c>
      <c r="N40" s="55" t="str">
        <f t="shared" ca="1" si="23"/>
        <v>IEAC(t)nx</v>
      </c>
      <c r="O40" s="39" t="str">
        <f t="shared" ca="1" si="24"/>
        <v>Comp Date</v>
      </c>
      <c r="P40" s="25" t="str">
        <f>IF('Data Conv'!A41 = 0, "", 'Data Conv'!A41)</f>
        <v/>
      </c>
      <c r="Q40" s="25" t="str">
        <f>IF('Data Conv'!B41 = 0, "", 'Data Conv'!B41)</f>
        <v/>
      </c>
      <c r="R40" s="61" t="str">
        <f t="shared" si="15"/>
        <v>Period</v>
      </c>
      <c r="S40" s="55" t="str">
        <f ca="1" xml:space="preserve"> IF(ISNUMBER($W40),IF(COUNT($Q$3:$Q40)&gt;0,$W40 + $Q$204 - $V40 - $X40, $W40),"IEAC(t)sp")</f>
        <v>IEAC(t)sp</v>
      </c>
      <c r="T40" s="39" t="str">
        <f t="shared" ca="1" si="25"/>
        <v>Comp Date</v>
      </c>
      <c r="U40" s="59">
        <f>COUNTIF($P$3:$P40,"XX")</f>
        <v>0</v>
      </c>
      <c r="V40" s="59">
        <f>COUNTIF($Q$3:$Q40,"XX")</f>
        <v>0</v>
      </c>
      <c r="W40" s="158" t="str">
        <f t="shared" ca="1" si="26"/>
        <v>IEAC(t)sp</v>
      </c>
      <c r="X40" s="161" t="str">
        <f ca="1">IF(OR($P40 = "XX", ISNUMBER($P40)),IF($W40 &lt; MATCH(MAX($Q$3:$Q$202),$Q$3:$Q$202,1), COUNTIF(OFFSET($Q$3, $W40,0):$Q$202, "XX"),0), "DT Count")</f>
        <v>DT Count</v>
      </c>
      <c r="Y40" s="294" t="str">
        <f ca="1">IF(ISNUMBER(S40), 'Data Entry'!$E$16 *R40/S40, " ")</f>
        <v xml:space="preserve"> </v>
      </c>
      <c r="Z40" s="336"/>
    </row>
    <row r="41" spans="1:26" x14ac:dyDescent="0.2">
      <c r="A41" s="25" t="str">
        <f ca="1">'Data Conv'!G42</f>
        <v/>
      </c>
      <c r="B41" s="25" t="str">
        <f ca="1">'Data Conv'!H42</f>
        <v/>
      </c>
      <c r="C41" s="16" t="str">
        <f t="shared" ca="1" si="11"/>
        <v>Pc=&gt;Sc</v>
      </c>
      <c r="D41" s="17" t="str">
        <f t="shared" ca="1" si="17"/>
        <v xml:space="preserve">    NUM</v>
      </c>
      <c r="E41" s="17" t="str">
        <f t="shared" ca="1" si="16"/>
        <v xml:space="preserve">     DENOM</v>
      </c>
      <c r="F41" s="18" t="str">
        <f t="shared" ca="1" si="18"/>
        <v xml:space="preserve"> InterpVal</v>
      </c>
      <c r="G41" s="24" t="str">
        <f t="shared" ca="1" si="19"/>
        <v xml:space="preserve">  EScum</v>
      </c>
      <c r="H41" s="24" t="str">
        <f t="shared" ca="1" si="12"/>
        <v xml:space="preserve">   ESper</v>
      </c>
      <c r="I41" s="20" t="str">
        <f t="shared" ca="1" si="13"/>
        <v xml:space="preserve">  SPI(t)per</v>
      </c>
      <c r="J41" s="20" t="str">
        <f t="shared" ca="1" si="20"/>
        <v xml:space="preserve">  SPI(t)cum</v>
      </c>
      <c r="K41" s="22" t="str">
        <f t="shared" ca="1" si="21"/>
        <v>AT</v>
      </c>
      <c r="L41" s="20" t="str">
        <f t="shared" ca="1" si="14"/>
        <v xml:space="preserve">  SV(t)per</v>
      </c>
      <c r="M41" s="53" t="str">
        <f t="shared" ca="1" si="22"/>
        <v xml:space="preserve"> SV(t)cum</v>
      </c>
      <c r="N41" s="55" t="str">
        <f t="shared" ca="1" si="23"/>
        <v>IEAC(t)nx</v>
      </c>
      <c r="O41" s="39" t="str">
        <f t="shared" ca="1" si="24"/>
        <v>Comp Date</v>
      </c>
      <c r="P41" s="25" t="str">
        <f>IF('Data Conv'!A42 = 0, "", 'Data Conv'!A42)</f>
        <v/>
      </c>
      <c r="Q41" s="25" t="str">
        <f>IF('Data Conv'!B42 = 0, "", 'Data Conv'!B42)</f>
        <v/>
      </c>
      <c r="R41" s="61" t="str">
        <f t="shared" si="15"/>
        <v>Period</v>
      </c>
      <c r="S41" s="55" t="str">
        <f ca="1" xml:space="preserve"> IF(ISNUMBER($W41),IF(COUNT($Q$3:$Q41)&gt;0,$W41 + $Q$204 - $V41 - $X41, $W41),"IEAC(t)sp")</f>
        <v>IEAC(t)sp</v>
      </c>
      <c r="T41" s="39" t="str">
        <f t="shared" ca="1" si="25"/>
        <v>Comp Date</v>
      </c>
      <c r="U41" s="59">
        <f>COUNTIF($P$3:$P41,"XX")</f>
        <v>0</v>
      </c>
      <c r="V41" s="59">
        <f>COUNTIF($Q$3:$Q41,"XX")</f>
        <v>0</v>
      </c>
      <c r="W41" s="158" t="str">
        <f t="shared" ca="1" si="26"/>
        <v>IEAC(t)sp</v>
      </c>
      <c r="X41" s="161" t="str">
        <f ca="1">IF(OR($P41 = "XX", ISNUMBER($P41)),IF($W41 &lt; MATCH(MAX($Q$3:$Q$202),$Q$3:$Q$202,1), COUNTIF(OFFSET($Q$3, $W41,0):$Q$202, "XX"),0), "DT Count")</f>
        <v>DT Count</v>
      </c>
      <c r="Y41" s="294" t="str">
        <f ca="1">IF(ISNUMBER(S41), 'Data Entry'!$E$16 *R41/S41, " ")</f>
        <v xml:space="preserve"> </v>
      </c>
      <c r="Z41" s="336"/>
    </row>
    <row r="42" spans="1:26" x14ac:dyDescent="0.2">
      <c r="A42" s="25" t="str">
        <f ca="1">'Data Conv'!G43</f>
        <v/>
      </c>
      <c r="B42" s="25" t="str">
        <f ca="1">'Data Conv'!H43</f>
        <v/>
      </c>
      <c r="C42" s="16" t="str">
        <f t="shared" ca="1" si="11"/>
        <v>Pc=&gt;Sc</v>
      </c>
      <c r="D42" s="17" t="str">
        <f t="shared" ca="1" si="17"/>
        <v xml:space="preserve">    NUM</v>
      </c>
      <c r="E42" s="17" t="str">
        <f t="shared" ca="1" si="16"/>
        <v xml:space="preserve">     DENOM</v>
      </c>
      <c r="F42" s="18" t="str">
        <f t="shared" ca="1" si="18"/>
        <v xml:space="preserve"> InterpVal</v>
      </c>
      <c r="G42" s="24" t="str">
        <f t="shared" ca="1" si="19"/>
        <v xml:space="preserve">  EScum</v>
      </c>
      <c r="H42" s="24" t="str">
        <f t="shared" ca="1" si="12"/>
        <v xml:space="preserve">   ESper</v>
      </c>
      <c r="I42" s="20" t="str">
        <f t="shared" ca="1" si="13"/>
        <v xml:space="preserve">  SPI(t)per</v>
      </c>
      <c r="J42" s="20" t="str">
        <f t="shared" ca="1" si="20"/>
        <v xml:space="preserve">  SPI(t)cum</v>
      </c>
      <c r="K42" s="22" t="str">
        <f t="shared" ca="1" si="21"/>
        <v>AT</v>
      </c>
      <c r="L42" s="20" t="str">
        <f t="shared" ca="1" si="14"/>
        <v xml:space="preserve">  SV(t)per</v>
      </c>
      <c r="M42" s="53" t="str">
        <f t="shared" ca="1" si="22"/>
        <v xml:space="preserve"> SV(t)cum</v>
      </c>
      <c r="N42" s="55" t="str">
        <f t="shared" ca="1" si="23"/>
        <v>IEAC(t)nx</v>
      </c>
      <c r="O42" s="39" t="str">
        <f t="shared" ca="1" si="24"/>
        <v>Comp Date</v>
      </c>
      <c r="P42" s="25" t="str">
        <f>IF('Data Conv'!A43 = 0, "", 'Data Conv'!A43)</f>
        <v/>
      </c>
      <c r="Q42" s="25" t="str">
        <f>IF('Data Conv'!B43 = 0, "", 'Data Conv'!B43)</f>
        <v/>
      </c>
      <c r="R42" s="61" t="str">
        <f t="shared" si="15"/>
        <v>Period</v>
      </c>
      <c r="S42" s="55" t="str">
        <f ca="1" xml:space="preserve"> IF(ISNUMBER($W42),IF(COUNT($Q$3:$Q42)&gt;0,$W42 + $Q$204 - $V42 - $X42, $W42),"IEAC(t)sp")</f>
        <v>IEAC(t)sp</v>
      </c>
      <c r="T42" s="39" t="str">
        <f t="shared" ca="1" si="25"/>
        <v>Comp Date</v>
      </c>
      <c r="U42" s="59">
        <f>COUNTIF($P$3:$P42,"XX")</f>
        <v>0</v>
      </c>
      <c r="V42" s="59">
        <f>COUNTIF($Q$3:$Q42,"XX")</f>
        <v>0</v>
      </c>
      <c r="W42" s="158" t="str">
        <f t="shared" ca="1" si="26"/>
        <v>IEAC(t)sp</v>
      </c>
      <c r="X42" s="161" t="str">
        <f ca="1">IF(OR($P42 = "XX", ISNUMBER($P42)),IF($W42 &lt; MATCH(MAX($Q$3:$Q$202),$Q$3:$Q$202,1), COUNTIF(OFFSET($Q$3, $W42,0):$Q$202, "XX"),0), "DT Count")</f>
        <v>DT Count</v>
      </c>
      <c r="Y42" s="294" t="str">
        <f ca="1">IF(ISNUMBER(S42), 'Data Entry'!$E$16 *R42/S42, " ")</f>
        <v xml:space="preserve"> </v>
      </c>
      <c r="Z42" s="336"/>
    </row>
    <row r="43" spans="1:26" x14ac:dyDescent="0.2">
      <c r="A43" s="25" t="str">
        <f ca="1">'Data Conv'!G44</f>
        <v/>
      </c>
      <c r="B43" s="25" t="str">
        <f ca="1">'Data Conv'!H44</f>
        <v/>
      </c>
      <c r="C43" s="16" t="str">
        <f t="shared" ca="1" si="11"/>
        <v>Pc=&gt;Sc</v>
      </c>
      <c r="D43" s="17" t="str">
        <f t="shared" ca="1" si="17"/>
        <v xml:space="preserve">    NUM</v>
      </c>
      <c r="E43" s="17" t="str">
        <f t="shared" ca="1" si="16"/>
        <v xml:space="preserve">     DENOM</v>
      </c>
      <c r="F43" s="18" t="str">
        <f t="shared" ca="1" si="18"/>
        <v xml:space="preserve"> InterpVal</v>
      </c>
      <c r="G43" s="24" t="str">
        <f t="shared" ca="1" si="19"/>
        <v xml:space="preserve">  EScum</v>
      </c>
      <c r="H43" s="24" t="str">
        <f t="shared" ca="1" si="12"/>
        <v xml:space="preserve">   ESper</v>
      </c>
      <c r="I43" s="20" t="str">
        <f t="shared" ca="1" si="13"/>
        <v xml:space="preserve">  SPI(t)per</v>
      </c>
      <c r="J43" s="20" t="str">
        <f t="shared" ca="1" si="20"/>
        <v xml:space="preserve">  SPI(t)cum</v>
      </c>
      <c r="K43" s="22" t="str">
        <f t="shared" ca="1" si="21"/>
        <v>AT</v>
      </c>
      <c r="L43" s="20" t="str">
        <f t="shared" ca="1" si="14"/>
        <v xml:space="preserve">  SV(t)per</v>
      </c>
      <c r="M43" s="53" t="str">
        <f t="shared" ca="1" si="22"/>
        <v xml:space="preserve"> SV(t)cum</v>
      </c>
      <c r="N43" s="55" t="str">
        <f t="shared" ca="1" si="23"/>
        <v>IEAC(t)nx</v>
      </c>
      <c r="O43" s="39" t="str">
        <f t="shared" ca="1" si="24"/>
        <v>Comp Date</v>
      </c>
      <c r="P43" s="25" t="str">
        <f>IF('Data Conv'!A44 = 0, "", 'Data Conv'!A44)</f>
        <v/>
      </c>
      <c r="Q43" s="25" t="str">
        <f>IF('Data Conv'!B44 = 0, "", 'Data Conv'!B44)</f>
        <v/>
      </c>
      <c r="R43" s="61" t="str">
        <f t="shared" si="15"/>
        <v>Period</v>
      </c>
      <c r="S43" s="55" t="str">
        <f ca="1" xml:space="preserve"> IF(ISNUMBER($W43),IF(COUNT($Q$3:$Q43)&gt;0,$W43 + $Q$204 - $V43 - $X43, $W43),"IEAC(t)sp")</f>
        <v>IEAC(t)sp</v>
      </c>
      <c r="T43" s="39" t="str">
        <f t="shared" ca="1" si="25"/>
        <v>Comp Date</v>
      </c>
      <c r="U43" s="59">
        <f>COUNTIF($P$3:$P43,"XX")</f>
        <v>0</v>
      </c>
      <c r="V43" s="59">
        <f>COUNTIF($Q$3:$Q43,"XX")</f>
        <v>0</v>
      </c>
      <c r="W43" s="158" t="str">
        <f t="shared" ca="1" si="26"/>
        <v>IEAC(t)sp</v>
      </c>
      <c r="X43" s="161" t="str">
        <f ca="1">IF(OR($P43 = "XX", ISNUMBER($P43)),IF($W43 &lt; MATCH(MAX($Q$3:$Q$202),$Q$3:$Q$202,1), COUNTIF(OFFSET($Q$3, $W43,0):$Q$202, "XX"),0), "DT Count")</f>
        <v>DT Count</v>
      </c>
      <c r="Y43" s="294" t="str">
        <f ca="1">IF(ISNUMBER(S43), 'Data Entry'!$E$16 *R43/S43, " ")</f>
        <v xml:space="preserve"> </v>
      </c>
      <c r="Z43" s="336"/>
    </row>
    <row r="44" spans="1:26" x14ac:dyDescent="0.2">
      <c r="A44" s="25" t="str">
        <f ca="1">'Data Conv'!G45</f>
        <v/>
      </c>
      <c r="B44" s="25" t="str">
        <f ca="1">'Data Conv'!H45</f>
        <v/>
      </c>
      <c r="C44" s="16" t="str">
        <f t="shared" ca="1" si="11"/>
        <v>Pc=&gt;Sc</v>
      </c>
      <c r="D44" s="17" t="str">
        <f t="shared" ca="1" si="17"/>
        <v xml:space="preserve">    NUM</v>
      </c>
      <c r="E44" s="17" t="str">
        <f t="shared" ca="1" si="16"/>
        <v xml:space="preserve">     DENOM</v>
      </c>
      <c r="F44" s="18" t="str">
        <f t="shared" ca="1" si="18"/>
        <v xml:space="preserve"> InterpVal</v>
      </c>
      <c r="G44" s="24" t="str">
        <f t="shared" ca="1" si="19"/>
        <v xml:space="preserve">  EScum</v>
      </c>
      <c r="H44" s="24" t="str">
        <f t="shared" ca="1" si="12"/>
        <v xml:space="preserve">   ESper</v>
      </c>
      <c r="I44" s="20" t="str">
        <f t="shared" ca="1" si="13"/>
        <v xml:space="preserve">  SPI(t)per</v>
      </c>
      <c r="J44" s="20" t="str">
        <f t="shared" ca="1" si="20"/>
        <v xml:space="preserve">  SPI(t)cum</v>
      </c>
      <c r="K44" s="22" t="str">
        <f t="shared" ca="1" si="21"/>
        <v>AT</v>
      </c>
      <c r="L44" s="20" t="str">
        <f t="shared" ca="1" si="14"/>
        <v xml:space="preserve">  SV(t)per</v>
      </c>
      <c r="M44" s="53" t="str">
        <f t="shared" ca="1" si="22"/>
        <v xml:space="preserve"> SV(t)cum</v>
      </c>
      <c r="N44" s="55" t="str">
        <f t="shared" ca="1" si="23"/>
        <v>IEAC(t)nx</v>
      </c>
      <c r="O44" s="39" t="str">
        <f t="shared" ca="1" si="24"/>
        <v>Comp Date</v>
      </c>
      <c r="P44" s="25" t="str">
        <f>IF('Data Conv'!A45 = 0, "", 'Data Conv'!A45)</f>
        <v/>
      </c>
      <c r="Q44" s="25" t="str">
        <f>IF('Data Conv'!B45 = 0, "", 'Data Conv'!B45)</f>
        <v/>
      </c>
      <c r="R44" s="61" t="str">
        <f t="shared" si="15"/>
        <v>Period</v>
      </c>
      <c r="S44" s="55" t="str">
        <f ca="1" xml:space="preserve"> IF(ISNUMBER($W44),IF(COUNT($Q$3:$Q44)&gt;0,$W44 + $Q$204 - $V44 - $X44, $W44),"IEAC(t)sp")</f>
        <v>IEAC(t)sp</v>
      </c>
      <c r="T44" s="39" t="str">
        <f t="shared" ca="1" si="25"/>
        <v>Comp Date</v>
      </c>
      <c r="U44" s="59">
        <f>COUNTIF($P$3:$P44,"XX")</f>
        <v>0</v>
      </c>
      <c r="V44" s="59">
        <f>COUNTIF($Q$3:$Q44,"XX")</f>
        <v>0</v>
      </c>
      <c r="W44" s="158" t="str">
        <f t="shared" ca="1" si="26"/>
        <v>IEAC(t)sp</v>
      </c>
      <c r="X44" s="161" t="str">
        <f ca="1">IF(OR($P44 = "XX", ISNUMBER($P44)),IF($W44 &lt; MATCH(MAX($Q$3:$Q$202),$Q$3:$Q$202,1), COUNTIF(OFFSET($Q$3, $W44,0):$Q$202, "XX"),0), "DT Count")</f>
        <v>DT Count</v>
      </c>
      <c r="Y44" s="294" t="str">
        <f ca="1">IF(ISNUMBER(S44), 'Data Entry'!$E$16 *R44/S44, " ")</f>
        <v xml:space="preserve"> </v>
      </c>
      <c r="Z44" s="336"/>
    </row>
    <row r="45" spans="1:26" x14ac:dyDescent="0.2">
      <c r="A45" s="25" t="str">
        <f ca="1">'Data Conv'!G46</f>
        <v/>
      </c>
      <c r="B45" s="25" t="str">
        <f ca="1">'Data Conv'!H46</f>
        <v/>
      </c>
      <c r="C45" s="16" t="str">
        <f t="shared" ca="1" si="11"/>
        <v>Pc=&gt;Sc</v>
      </c>
      <c r="D45" s="17" t="str">
        <f t="shared" ca="1" si="17"/>
        <v xml:space="preserve">    NUM</v>
      </c>
      <c r="E45" s="17" t="str">
        <f t="shared" ca="1" si="16"/>
        <v xml:space="preserve">     DENOM</v>
      </c>
      <c r="F45" s="18" t="str">
        <f t="shared" ca="1" si="18"/>
        <v xml:space="preserve"> InterpVal</v>
      </c>
      <c r="G45" s="24" t="str">
        <f t="shared" ca="1" si="19"/>
        <v xml:space="preserve">  EScum</v>
      </c>
      <c r="H45" s="24" t="str">
        <f t="shared" ca="1" si="12"/>
        <v xml:space="preserve">   ESper</v>
      </c>
      <c r="I45" s="20" t="str">
        <f t="shared" ca="1" si="13"/>
        <v xml:space="preserve">  SPI(t)per</v>
      </c>
      <c r="J45" s="20" t="str">
        <f t="shared" ca="1" si="20"/>
        <v xml:space="preserve">  SPI(t)cum</v>
      </c>
      <c r="K45" s="22" t="str">
        <f t="shared" ca="1" si="21"/>
        <v>AT</v>
      </c>
      <c r="L45" s="20" t="str">
        <f t="shared" ca="1" si="14"/>
        <v xml:space="preserve">  SV(t)per</v>
      </c>
      <c r="M45" s="53" t="str">
        <f t="shared" ca="1" si="22"/>
        <v xml:space="preserve"> SV(t)cum</v>
      </c>
      <c r="N45" s="55" t="str">
        <f t="shared" ca="1" si="23"/>
        <v>IEAC(t)nx</v>
      </c>
      <c r="O45" s="39" t="str">
        <f t="shared" ca="1" si="24"/>
        <v>Comp Date</v>
      </c>
      <c r="P45" s="25" t="str">
        <f>IF('Data Conv'!A46 = 0, "", 'Data Conv'!A46)</f>
        <v/>
      </c>
      <c r="Q45" s="25" t="str">
        <f>IF('Data Conv'!B46 = 0, "", 'Data Conv'!B46)</f>
        <v/>
      </c>
      <c r="R45" s="61" t="str">
        <f t="shared" si="15"/>
        <v>Period</v>
      </c>
      <c r="S45" s="55" t="str">
        <f ca="1" xml:space="preserve"> IF(ISNUMBER($W45),IF(COUNT($Q$3:$Q45)&gt;0,$W45 + $Q$204 - $V45 - $X45, $W45),"IEAC(t)sp")</f>
        <v>IEAC(t)sp</v>
      </c>
      <c r="T45" s="39" t="str">
        <f t="shared" ca="1" si="25"/>
        <v>Comp Date</v>
      </c>
      <c r="U45" s="59">
        <f>COUNTIF($P$3:$P45,"XX")</f>
        <v>0</v>
      </c>
      <c r="V45" s="59">
        <f>COUNTIF($Q$3:$Q45,"XX")</f>
        <v>0</v>
      </c>
      <c r="W45" s="158" t="str">
        <f t="shared" ca="1" si="26"/>
        <v>IEAC(t)sp</v>
      </c>
      <c r="X45" s="161" t="str">
        <f ca="1">IF(OR($P45 = "XX", ISNUMBER($P45)),IF($W45 &lt; MATCH(MAX($Q$3:$Q$202),$Q$3:$Q$202,1), COUNTIF(OFFSET($Q$3, $W45,0):$Q$202, "XX"),0), "DT Count")</f>
        <v>DT Count</v>
      </c>
      <c r="Y45" s="294" t="str">
        <f ca="1">IF(ISNUMBER(S45), 'Data Entry'!$E$16 *R45/S45, " ")</f>
        <v xml:space="preserve"> </v>
      </c>
      <c r="Z45" s="336"/>
    </row>
    <row r="46" spans="1:26" x14ac:dyDescent="0.2">
      <c r="A46" s="25" t="str">
        <f ca="1">'Data Conv'!G47</f>
        <v/>
      </c>
      <c r="B46" s="25" t="str">
        <f ca="1">'Data Conv'!H47</f>
        <v/>
      </c>
      <c r="C46" s="16" t="str">
        <f t="shared" ca="1" si="11"/>
        <v>Pc=&gt;Sc</v>
      </c>
      <c r="D46" s="17" t="str">
        <f t="shared" ca="1" si="17"/>
        <v xml:space="preserve">    NUM</v>
      </c>
      <c r="E46" s="17" t="str">
        <f t="shared" ca="1" si="16"/>
        <v xml:space="preserve">     DENOM</v>
      </c>
      <c r="F46" s="18" t="str">
        <f t="shared" ca="1" si="18"/>
        <v xml:space="preserve"> InterpVal</v>
      </c>
      <c r="G46" s="24" t="str">
        <f t="shared" ca="1" si="19"/>
        <v xml:space="preserve">  EScum</v>
      </c>
      <c r="H46" s="24" t="str">
        <f t="shared" ca="1" si="12"/>
        <v xml:space="preserve">   ESper</v>
      </c>
      <c r="I46" s="20" t="str">
        <f t="shared" ca="1" si="13"/>
        <v xml:space="preserve">  SPI(t)per</v>
      </c>
      <c r="J46" s="20" t="str">
        <f t="shared" ca="1" si="20"/>
        <v xml:space="preserve">  SPI(t)cum</v>
      </c>
      <c r="K46" s="22" t="str">
        <f t="shared" ca="1" si="21"/>
        <v>AT</v>
      </c>
      <c r="L46" s="20" t="str">
        <f t="shared" ca="1" si="14"/>
        <v xml:space="preserve">  SV(t)per</v>
      </c>
      <c r="M46" s="53" t="str">
        <f t="shared" ca="1" si="22"/>
        <v xml:space="preserve"> SV(t)cum</v>
      </c>
      <c r="N46" s="55" t="str">
        <f t="shared" ca="1" si="23"/>
        <v>IEAC(t)nx</v>
      </c>
      <c r="O46" s="39" t="str">
        <f t="shared" ca="1" si="24"/>
        <v>Comp Date</v>
      </c>
      <c r="P46" s="25" t="str">
        <f>IF('Data Conv'!A47 = 0, "", 'Data Conv'!A47)</f>
        <v/>
      </c>
      <c r="Q46" s="25" t="str">
        <f>IF('Data Conv'!B47 = 0, "", 'Data Conv'!B47)</f>
        <v/>
      </c>
      <c r="R46" s="61" t="str">
        <f t="shared" si="15"/>
        <v>Period</v>
      </c>
      <c r="S46" s="55" t="str">
        <f ca="1" xml:space="preserve"> IF(ISNUMBER($W46),IF(COUNT($Q$3:$Q46)&gt;0,$W46 + $Q$204 - $V46 - $X46, $W46),"IEAC(t)sp")</f>
        <v>IEAC(t)sp</v>
      </c>
      <c r="T46" s="39" t="str">
        <f t="shared" ca="1" si="25"/>
        <v>Comp Date</v>
      </c>
      <c r="U46" s="59">
        <f>COUNTIF($P$3:$P46,"XX")</f>
        <v>0</v>
      </c>
      <c r="V46" s="59">
        <f>COUNTIF($Q$3:$Q46,"XX")</f>
        <v>0</v>
      </c>
      <c r="W46" s="158" t="str">
        <f t="shared" ca="1" si="26"/>
        <v>IEAC(t)sp</v>
      </c>
      <c r="X46" s="161" t="str">
        <f ca="1">IF(OR($P46 = "XX", ISNUMBER($P46)),IF($W46 &lt; MATCH(MAX($Q$3:$Q$202),$Q$3:$Q$202,1), COUNTIF(OFFSET($Q$3, $W46,0):$Q$202, "XX"),0), "DT Count")</f>
        <v>DT Count</v>
      </c>
      <c r="Y46" s="294" t="str">
        <f ca="1">IF(ISNUMBER(S46), 'Data Entry'!$E$16 *R46/S46, " ")</f>
        <v xml:space="preserve"> </v>
      </c>
      <c r="Z46" s="336"/>
    </row>
    <row r="47" spans="1:26" x14ac:dyDescent="0.2">
      <c r="A47" s="25" t="str">
        <f ca="1">'Data Conv'!G48</f>
        <v/>
      </c>
      <c r="B47" s="25" t="str">
        <f ca="1">'Data Conv'!H48</f>
        <v/>
      </c>
      <c r="C47" s="16" t="str">
        <f t="shared" ca="1" si="11"/>
        <v>Pc=&gt;Sc</v>
      </c>
      <c r="D47" s="17" t="str">
        <f t="shared" ca="1" si="17"/>
        <v xml:space="preserve">    NUM</v>
      </c>
      <c r="E47" s="17" t="str">
        <f t="shared" ca="1" si="16"/>
        <v xml:space="preserve">     DENOM</v>
      </c>
      <c r="F47" s="18" t="str">
        <f t="shared" ca="1" si="18"/>
        <v xml:space="preserve"> InterpVal</v>
      </c>
      <c r="G47" s="24" t="str">
        <f t="shared" ca="1" si="19"/>
        <v xml:space="preserve">  EScum</v>
      </c>
      <c r="H47" s="24" t="str">
        <f t="shared" ca="1" si="12"/>
        <v xml:space="preserve">   ESper</v>
      </c>
      <c r="I47" s="20" t="str">
        <f t="shared" ca="1" si="13"/>
        <v xml:space="preserve">  SPI(t)per</v>
      </c>
      <c r="J47" s="20" t="str">
        <f t="shared" ca="1" si="20"/>
        <v xml:space="preserve">  SPI(t)cum</v>
      </c>
      <c r="K47" s="22" t="str">
        <f t="shared" ca="1" si="21"/>
        <v>AT</v>
      </c>
      <c r="L47" s="20" t="str">
        <f t="shared" ca="1" si="14"/>
        <v xml:space="preserve">  SV(t)per</v>
      </c>
      <c r="M47" s="53" t="str">
        <f t="shared" ca="1" si="22"/>
        <v xml:space="preserve"> SV(t)cum</v>
      </c>
      <c r="N47" s="55" t="str">
        <f t="shared" ca="1" si="23"/>
        <v>IEAC(t)nx</v>
      </c>
      <c r="O47" s="39" t="str">
        <f t="shared" ca="1" si="24"/>
        <v>Comp Date</v>
      </c>
      <c r="P47" s="25" t="str">
        <f>IF('Data Conv'!A48 = 0, "", 'Data Conv'!A48)</f>
        <v/>
      </c>
      <c r="Q47" s="25" t="str">
        <f>IF('Data Conv'!B48 = 0, "", 'Data Conv'!B48)</f>
        <v/>
      </c>
      <c r="R47" s="61" t="str">
        <f t="shared" si="15"/>
        <v>Period</v>
      </c>
      <c r="S47" s="55" t="str">
        <f ca="1" xml:space="preserve"> IF(ISNUMBER($W47),IF(COUNT($Q$3:$Q47)&gt;0,$W47 + $Q$204 - $V47 - $X47, $W47),"IEAC(t)sp")</f>
        <v>IEAC(t)sp</v>
      </c>
      <c r="T47" s="39" t="str">
        <f t="shared" ca="1" si="25"/>
        <v>Comp Date</v>
      </c>
      <c r="U47" s="59">
        <f>COUNTIF($P$3:$P47,"XX")</f>
        <v>0</v>
      </c>
      <c r="V47" s="59">
        <f>COUNTIF($Q$3:$Q47,"XX")</f>
        <v>0</v>
      </c>
      <c r="W47" s="158" t="str">
        <f t="shared" ca="1" si="26"/>
        <v>IEAC(t)sp</v>
      </c>
      <c r="X47" s="161" t="str">
        <f ca="1">IF(OR($P47 = "XX", ISNUMBER($P47)),IF($W47 &lt; MATCH(MAX($Q$3:$Q$202),$Q$3:$Q$202,1), COUNTIF(OFFSET($Q$3, $W47,0):$Q$202, "XX"),0), "DT Count")</f>
        <v>DT Count</v>
      </c>
      <c r="Y47" s="294" t="str">
        <f ca="1">IF(ISNUMBER(S47), 'Data Entry'!$E$16 *R47/S47, " ")</f>
        <v xml:space="preserve"> </v>
      </c>
      <c r="Z47" s="336"/>
    </row>
    <row r="48" spans="1:26" x14ac:dyDescent="0.2">
      <c r="A48" s="25" t="str">
        <f ca="1">'Data Conv'!G49</f>
        <v/>
      </c>
      <c r="B48" s="25" t="str">
        <f ca="1">'Data Conv'!H49</f>
        <v/>
      </c>
      <c r="C48" s="16" t="str">
        <f t="shared" ca="1" si="11"/>
        <v>Pc=&gt;Sc</v>
      </c>
      <c r="D48" s="17" t="str">
        <f t="shared" ca="1" si="17"/>
        <v xml:space="preserve">    NUM</v>
      </c>
      <c r="E48" s="17" t="str">
        <f t="shared" ca="1" si="16"/>
        <v xml:space="preserve">     DENOM</v>
      </c>
      <c r="F48" s="18" t="str">
        <f t="shared" ca="1" si="18"/>
        <v xml:space="preserve"> InterpVal</v>
      </c>
      <c r="G48" s="24" t="str">
        <f t="shared" ca="1" si="19"/>
        <v xml:space="preserve">  EScum</v>
      </c>
      <c r="H48" s="24" t="str">
        <f t="shared" ca="1" si="12"/>
        <v xml:space="preserve">   ESper</v>
      </c>
      <c r="I48" s="20" t="str">
        <f t="shared" ca="1" si="13"/>
        <v xml:space="preserve">  SPI(t)per</v>
      </c>
      <c r="J48" s="20" t="str">
        <f t="shared" ca="1" si="20"/>
        <v xml:space="preserve">  SPI(t)cum</v>
      </c>
      <c r="K48" s="22" t="str">
        <f t="shared" ca="1" si="21"/>
        <v>AT</v>
      </c>
      <c r="L48" s="20" t="str">
        <f t="shared" ca="1" si="14"/>
        <v xml:space="preserve">  SV(t)per</v>
      </c>
      <c r="M48" s="53" t="str">
        <f t="shared" ca="1" si="22"/>
        <v xml:space="preserve"> SV(t)cum</v>
      </c>
      <c r="N48" s="55" t="str">
        <f t="shared" ca="1" si="23"/>
        <v>IEAC(t)nx</v>
      </c>
      <c r="O48" s="39" t="str">
        <f t="shared" ca="1" si="24"/>
        <v>Comp Date</v>
      </c>
      <c r="P48" s="25" t="str">
        <f>IF('Data Conv'!A49 = 0, "", 'Data Conv'!A49)</f>
        <v/>
      </c>
      <c r="Q48" s="25" t="str">
        <f>IF('Data Conv'!B49 = 0, "", 'Data Conv'!B49)</f>
        <v/>
      </c>
      <c r="R48" s="61" t="str">
        <f t="shared" si="15"/>
        <v>Period</v>
      </c>
      <c r="S48" s="55" t="str">
        <f ca="1" xml:space="preserve"> IF(ISNUMBER($W48),IF(COUNT($Q$3:$Q48)&gt;0,$W48 + $Q$204 - $V48 - $X48, $W48),"IEAC(t)sp")</f>
        <v>IEAC(t)sp</v>
      </c>
      <c r="T48" s="39" t="str">
        <f t="shared" ca="1" si="25"/>
        <v>Comp Date</v>
      </c>
      <c r="U48" s="59">
        <f>COUNTIF($P$3:$P48,"XX")</f>
        <v>0</v>
      </c>
      <c r="V48" s="59">
        <f>COUNTIF($Q$3:$Q48,"XX")</f>
        <v>0</v>
      </c>
      <c r="W48" s="158" t="str">
        <f t="shared" ca="1" si="26"/>
        <v>IEAC(t)sp</v>
      </c>
      <c r="X48" s="161" t="str">
        <f ca="1">IF(OR($P48 = "XX", ISNUMBER($P48)),IF($W48 &lt; MATCH(MAX($Q$3:$Q$202),$Q$3:$Q$202,1), COUNTIF(OFFSET($Q$3, $W48,0):$Q$202, "XX"),0), "DT Count")</f>
        <v>DT Count</v>
      </c>
      <c r="Y48" s="294" t="str">
        <f ca="1">IF(ISNUMBER(S48), 'Data Entry'!$E$16 *R48/S48, " ")</f>
        <v xml:space="preserve"> </v>
      </c>
      <c r="Z48" s="336"/>
    </row>
    <row r="49" spans="1:26" x14ac:dyDescent="0.2">
      <c r="A49" s="25" t="str">
        <f ca="1">'Data Conv'!G50</f>
        <v/>
      </c>
      <c r="B49" s="25" t="str">
        <f ca="1">'Data Conv'!H50</f>
        <v/>
      </c>
      <c r="C49" s="16" t="str">
        <f t="shared" ca="1" si="11"/>
        <v>Pc=&gt;Sc</v>
      </c>
      <c r="D49" s="17" t="str">
        <f t="shared" ca="1" si="17"/>
        <v xml:space="preserve">    NUM</v>
      </c>
      <c r="E49" s="17" t="str">
        <f t="shared" ca="1" si="16"/>
        <v xml:space="preserve">     DENOM</v>
      </c>
      <c r="F49" s="18" t="str">
        <f t="shared" ca="1" si="18"/>
        <v xml:space="preserve"> InterpVal</v>
      </c>
      <c r="G49" s="24" t="str">
        <f t="shared" ca="1" si="19"/>
        <v xml:space="preserve">  EScum</v>
      </c>
      <c r="H49" s="24" t="str">
        <f t="shared" ca="1" si="12"/>
        <v xml:space="preserve">   ESper</v>
      </c>
      <c r="I49" s="20" t="str">
        <f t="shared" ca="1" si="13"/>
        <v xml:space="preserve">  SPI(t)per</v>
      </c>
      <c r="J49" s="20" t="str">
        <f t="shared" ca="1" si="20"/>
        <v xml:space="preserve">  SPI(t)cum</v>
      </c>
      <c r="K49" s="22" t="str">
        <f t="shared" ca="1" si="21"/>
        <v>AT</v>
      </c>
      <c r="L49" s="20" t="str">
        <f t="shared" ca="1" si="14"/>
        <v xml:space="preserve">  SV(t)per</v>
      </c>
      <c r="M49" s="53" t="str">
        <f t="shared" ca="1" si="22"/>
        <v xml:space="preserve"> SV(t)cum</v>
      </c>
      <c r="N49" s="55" t="str">
        <f t="shared" ca="1" si="23"/>
        <v>IEAC(t)nx</v>
      </c>
      <c r="O49" s="39" t="str">
        <f t="shared" ca="1" si="24"/>
        <v>Comp Date</v>
      </c>
      <c r="P49" s="25" t="str">
        <f>IF('Data Conv'!A50 = 0, "", 'Data Conv'!A50)</f>
        <v/>
      </c>
      <c r="Q49" s="25" t="str">
        <f>IF('Data Conv'!B50 = 0, "", 'Data Conv'!B50)</f>
        <v/>
      </c>
      <c r="R49" s="61" t="str">
        <f t="shared" si="15"/>
        <v>Period</v>
      </c>
      <c r="S49" s="55" t="str">
        <f ca="1" xml:space="preserve"> IF(ISNUMBER($W49),IF(COUNT($Q$3:$Q49)&gt;0,$W49 + $Q$204 - $V49 - $X49, $W49),"IEAC(t)sp")</f>
        <v>IEAC(t)sp</v>
      </c>
      <c r="T49" s="39" t="str">
        <f t="shared" ca="1" si="25"/>
        <v>Comp Date</v>
      </c>
      <c r="U49" s="59">
        <f>COUNTIF($P$3:$P49,"XX")</f>
        <v>0</v>
      </c>
      <c r="V49" s="59">
        <f>COUNTIF($Q$3:$Q49,"XX")</f>
        <v>0</v>
      </c>
      <c r="W49" s="158" t="str">
        <f t="shared" ca="1" si="26"/>
        <v>IEAC(t)sp</v>
      </c>
      <c r="X49" s="161" t="str">
        <f ca="1">IF(OR($P49 = "XX", ISNUMBER($P49)),IF($W49 &lt; MATCH(MAX($Q$3:$Q$202),$Q$3:$Q$202,1), COUNTIF(OFFSET($Q$3, $W49,0):$Q$202, "XX"),0), "DT Count")</f>
        <v>DT Count</v>
      </c>
      <c r="Y49" s="294" t="str">
        <f ca="1">IF(ISNUMBER(S49), 'Data Entry'!$E$16 *R49/S49, " ")</f>
        <v xml:space="preserve"> </v>
      </c>
      <c r="Z49" s="336"/>
    </row>
    <row r="50" spans="1:26" x14ac:dyDescent="0.2">
      <c r="A50" s="25" t="str">
        <f ca="1">'Data Conv'!G51</f>
        <v/>
      </c>
      <c r="B50" s="25" t="str">
        <f ca="1">'Data Conv'!H51</f>
        <v/>
      </c>
      <c r="C50" s="16" t="str">
        <f t="shared" ca="1" si="11"/>
        <v>Pc=&gt;Sc</v>
      </c>
      <c r="D50" s="17" t="str">
        <f t="shared" ca="1" si="17"/>
        <v xml:space="preserve">    NUM</v>
      </c>
      <c r="E50" s="17" t="str">
        <f t="shared" ca="1" si="16"/>
        <v xml:space="preserve">     DENOM</v>
      </c>
      <c r="F50" s="18" t="str">
        <f t="shared" ca="1" si="18"/>
        <v xml:space="preserve"> InterpVal</v>
      </c>
      <c r="G50" s="24" t="str">
        <f t="shared" ca="1" si="19"/>
        <v xml:space="preserve">  EScum</v>
      </c>
      <c r="H50" s="24" t="str">
        <f t="shared" ca="1" si="12"/>
        <v xml:space="preserve">   ESper</v>
      </c>
      <c r="I50" s="20" t="str">
        <f t="shared" ca="1" si="13"/>
        <v xml:space="preserve">  SPI(t)per</v>
      </c>
      <c r="J50" s="20" t="str">
        <f t="shared" ca="1" si="20"/>
        <v xml:space="preserve">  SPI(t)cum</v>
      </c>
      <c r="K50" s="22" t="str">
        <f t="shared" ca="1" si="21"/>
        <v>AT</v>
      </c>
      <c r="L50" s="20" t="str">
        <f t="shared" ca="1" si="14"/>
        <v xml:space="preserve">  SV(t)per</v>
      </c>
      <c r="M50" s="53" t="str">
        <f t="shared" ca="1" si="22"/>
        <v xml:space="preserve"> SV(t)cum</v>
      </c>
      <c r="N50" s="55" t="str">
        <f t="shared" ca="1" si="23"/>
        <v>IEAC(t)nx</v>
      </c>
      <c r="O50" s="39" t="str">
        <f t="shared" ca="1" si="24"/>
        <v>Comp Date</v>
      </c>
      <c r="P50" s="25" t="str">
        <f>IF('Data Conv'!A51 = 0, "", 'Data Conv'!A51)</f>
        <v/>
      </c>
      <c r="Q50" s="25" t="str">
        <f>IF('Data Conv'!B51 = 0, "", 'Data Conv'!B51)</f>
        <v/>
      </c>
      <c r="R50" s="61" t="str">
        <f t="shared" si="15"/>
        <v>Period</v>
      </c>
      <c r="S50" s="55" t="str">
        <f ca="1" xml:space="preserve"> IF(ISNUMBER($W50),IF(COUNT($Q$3:$Q50)&gt;0,$W50 + $Q$204 - $V50 - $X50, $W50),"IEAC(t)sp")</f>
        <v>IEAC(t)sp</v>
      </c>
      <c r="T50" s="39" t="str">
        <f t="shared" ca="1" si="25"/>
        <v>Comp Date</v>
      </c>
      <c r="U50" s="59">
        <f>COUNTIF($P$3:$P50,"XX")</f>
        <v>0</v>
      </c>
      <c r="V50" s="59">
        <f>COUNTIF($Q$3:$Q50,"XX")</f>
        <v>0</v>
      </c>
      <c r="W50" s="158" t="str">
        <f t="shared" ca="1" si="26"/>
        <v>IEAC(t)sp</v>
      </c>
      <c r="X50" s="161" t="str">
        <f ca="1">IF(OR($P50 = "XX", ISNUMBER($P50)),IF($W50 &lt; MATCH(MAX($Q$3:$Q$202),$Q$3:$Q$202,1), COUNTIF(OFFSET($Q$3, $W50,0):$Q$202, "XX"),0), "DT Count")</f>
        <v>DT Count</v>
      </c>
      <c r="Y50" s="294" t="str">
        <f ca="1">IF(ISNUMBER(S50), 'Data Entry'!$E$16 *R50/S50, " ")</f>
        <v xml:space="preserve"> </v>
      </c>
      <c r="Z50" s="336"/>
    </row>
    <row r="51" spans="1:26" x14ac:dyDescent="0.2">
      <c r="A51" s="25" t="str">
        <f ca="1">'Data Conv'!G52</f>
        <v/>
      </c>
      <c r="B51" s="25" t="str">
        <f ca="1">'Data Conv'!H52</f>
        <v/>
      </c>
      <c r="C51" s="16" t="str">
        <f t="shared" ca="1" si="11"/>
        <v>Pc=&gt;Sc</v>
      </c>
      <c r="D51" s="17" t="str">
        <f t="shared" ca="1" si="17"/>
        <v xml:space="preserve">    NUM</v>
      </c>
      <c r="E51" s="17" t="str">
        <f t="shared" ca="1" si="16"/>
        <v xml:space="preserve">     DENOM</v>
      </c>
      <c r="F51" s="18" t="str">
        <f t="shared" ca="1" si="18"/>
        <v xml:space="preserve"> InterpVal</v>
      </c>
      <c r="G51" s="24" t="str">
        <f t="shared" ca="1" si="19"/>
        <v xml:space="preserve">  EScum</v>
      </c>
      <c r="H51" s="24" t="str">
        <f t="shared" ca="1" si="12"/>
        <v xml:space="preserve">   ESper</v>
      </c>
      <c r="I51" s="20" t="str">
        <f t="shared" ca="1" si="13"/>
        <v xml:space="preserve">  SPI(t)per</v>
      </c>
      <c r="J51" s="20" t="str">
        <f t="shared" ca="1" si="20"/>
        <v xml:space="preserve">  SPI(t)cum</v>
      </c>
      <c r="K51" s="22" t="str">
        <f t="shared" ca="1" si="21"/>
        <v>AT</v>
      </c>
      <c r="L51" s="20" t="str">
        <f t="shared" ca="1" si="14"/>
        <v xml:space="preserve">  SV(t)per</v>
      </c>
      <c r="M51" s="53" t="str">
        <f t="shared" ca="1" si="22"/>
        <v xml:space="preserve"> SV(t)cum</v>
      </c>
      <c r="N51" s="55" t="str">
        <f t="shared" ca="1" si="23"/>
        <v>IEAC(t)nx</v>
      </c>
      <c r="O51" s="39" t="str">
        <f t="shared" ca="1" si="24"/>
        <v>Comp Date</v>
      </c>
      <c r="P51" s="25" t="str">
        <f>IF('Data Conv'!A52 = 0, "", 'Data Conv'!A52)</f>
        <v/>
      </c>
      <c r="Q51" s="25" t="str">
        <f>IF('Data Conv'!B52 = 0, "", 'Data Conv'!B52)</f>
        <v/>
      </c>
      <c r="R51" s="61" t="str">
        <f t="shared" si="15"/>
        <v>Period</v>
      </c>
      <c r="S51" s="55" t="str">
        <f ca="1" xml:space="preserve"> IF(ISNUMBER($W51),IF(COUNT($Q$3:$Q51)&gt;0,$W51 + $Q$204 - $V51 - $X51, $W51),"IEAC(t)sp")</f>
        <v>IEAC(t)sp</v>
      </c>
      <c r="T51" s="39" t="str">
        <f t="shared" ca="1" si="25"/>
        <v>Comp Date</v>
      </c>
      <c r="U51" s="59">
        <f>COUNTIF($P$3:$P51,"XX")</f>
        <v>0</v>
      </c>
      <c r="V51" s="59">
        <f>COUNTIF($Q$3:$Q51,"XX")</f>
        <v>0</v>
      </c>
      <c r="W51" s="158" t="str">
        <f t="shared" ca="1" si="26"/>
        <v>IEAC(t)sp</v>
      </c>
      <c r="X51" s="161" t="str">
        <f ca="1">IF(OR($P51 = "XX", ISNUMBER($P51)),IF($W51 &lt; MATCH(MAX($Q$3:$Q$202),$Q$3:$Q$202,1), COUNTIF(OFFSET($Q$3, $W51,0):$Q$202, "XX"),0), "DT Count")</f>
        <v>DT Count</v>
      </c>
      <c r="Y51" s="294" t="str">
        <f ca="1">IF(ISNUMBER(S51), 'Data Entry'!$E$16 *R51/S51, " ")</f>
        <v xml:space="preserve"> </v>
      </c>
      <c r="Z51" s="336"/>
    </row>
    <row r="52" spans="1:26" x14ac:dyDescent="0.2">
      <c r="A52" s="25" t="str">
        <f ca="1">'Data Conv'!G53</f>
        <v/>
      </c>
      <c r="B52" s="25" t="str">
        <f ca="1">'Data Conv'!H53</f>
        <v/>
      </c>
      <c r="C52" s="16" t="str">
        <f t="shared" ca="1" si="11"/>
        <v>Pc=&gt;Sc</v>
      </c>
      <c r="D52" s="17" t="str">
        <f t="shared" ca="1" si="17"/>
        <v xml:space="preserve">    NUM</v>
      </c>
      <c r="E52" s="17" t="str">
        <f t="shared" ca="1" si="16"/>
        <v xml:space="preserve">     DENOM</v>
      </c>
      <c r="F52" s="18" t="str">
        <f t="shared" ca="1" si="18"/>
        <v xml:space="preserve"> InterpVal</v>
      </c>
      <c r="G52" s="24" t="str">
        <f t="shared" ca="1" si="19"/>
        <v xml:space="preserve">  EScum</v>
      </c>
      <c r="H52" s="24" t="str">
        <f t="shared" ca="1" si="12"/>
        <v xml:space="preserve">   ESper</v>
      </c>
      <c r="I52" s="20" t="str">
        <f t="shared" ca="1" si="13"/>
        <v xml:space="preserve">  SPI(t)per</v>
      </c>
      <c r="J52" s="20" t="str">
        <f t="shared" ca="1" si="20"/>
        <v xml:space="preserve">  SPI(t)cum</v>
      </c>
      <c r="K52" s="22" t="str">
        <f t="shared" ca="1" si="21"/>
        <v>AT</v>
      </c>
      <c r="L52" s="20" t="str">
        <f t="shared" ca="1" si="14"/>
        <v xml:space="preserve">  SV(t)per</v>
      </c>
      <c r="M52" s="53" t="str">
        <f t="shared" ca="1" si="22"/>
        <v xml:space="preserve"> SV(t)cum</v>
      </c>
      <c r="N52" s="55" t="str">
        <f t="shared" ca="1" si="23"/>
        <v>IEAC(t)nx</v>
      </c>
      <c r="O52" s="39" t="str">
        <f t="shared" ca="1" si="24"/>
        <v>Comp Date</v>
      </c>
      <c r="P52" s="25" t="str">
        <f>IF('Data Conv'!A53 = 0, "", 'Data Conv'!A53)</f>
        <v/>
      </c>
      <c r="Q52" s="25" t="str">
        <f>IF('Data Conv'!B53 = 0, "", 'Data Conv'!B53)</f>
        <v/>
      </c>
      <c r="R52" s="61" t="str">
        <f t="shared" si="15"/>
        <v>Period</v>
      </c>
      <c r="S52" s="55" t="str">
        <f ca="1" xml:space="preserve"> IF(ISNUMBER($W52),IF(COUNT($Q$3:$Q52)&gt;0,$W52 + $Q$204 - $V52 - $X52, $W52),"IEAC(t)sp")</f>
        <v>IEAC(t)sp</v>
      </c>
      <c r="T52" s="39" t="str">
        <f t="shared" ca="1" si="25"/>
        <v>Comp Date</v>
      </c>
      <c r="U52" s="59">
        <f>COUNTIF($P$3:$P52,"XX")</f>
        <v>0</v>
      </c>
      <c r="V52" s="59">
        <f>COUNTIF($Q$3:$Q52,"XX")</f>
        <v>0</v>
      </c>
      <c r="W52" s="158" t="str">
        <f t="shared" ca="1" si="26"/>
        <v>IEAC(t)sp</v>
      </c>
      <c r="X52" s="161" t="str">
        <f ca="1">IF(OR($P52 = "XX", ISNUMBER($P52)),IF($W52 &lt; MATCH(MAX($Q$3:$Q$202),$Q$3:$Q$202,1), COUNTIF(OFFSET($Q$3, $W52,0):$Q$202, "XX"),0), "DT Count")</f>
        <v>DT Count</v>
      </c>
      <c r="Y52" s="294" t="str">
        <f ca="1">IF(ISNUMBER(S52), 'Data Entry'!$E$16 *R52/S52, " ")</f>
        <v xml:space="preserve"> </v>
      </c>
      <c r="Z52" s="336"/>
    </row>
    <row r="53" spans="1:26" x14ac:dyDescent="0.2">
      <c r="A53" s="25" t="str">
        <f ca="1">'Data Conv'!G54</f>
        <v/>
      </c>
      <c r="B53" s="25" t="str">
        <f ca="1">'Data Conv'!H54</f>
        <v/>
      </c>
      <c r="C53" s="16" t="str">
        <f t="shared" ca="1" si="11"/>
        <v>Pc=&gt;Sc</v>
      </c>
      <c r="D53" s="17" t="str">
        <f t="shared" ref="D53:D116" ca="1" si="27">IF(ISNUMBER(A53),A53-OFFSET($B$3,C53-1,0),"    NUM")</f>
        <v xml:space="preserve">    NUM</v>
      </c>
      <c r="E53" s="17" t="str">
        <f t="shared" ref="E53:E116" ca="1" si="28">IF(ISNUMBER(A53),IF(ISNUMBER(OFFSET($B$3,C53,0)), OFFSET($B$3,C53,0) - OFFSET($B$3,C53-1,0), -OFFSET($B$3,C53-1,0)),"     DENOM")</f>
        <v xml:space="preserve">     DENOM</v>
      </c>
      <c r="F53" s="18" t="str">
        <f t="shared" ref="F53:F116" ca="1" si="29">IF(ISNUMBER(A53),IF(E53 = 0,0,D53/E53)," InterpVal")</f>
        <v xml:space="preserve"> InterpVal</v>
      </c>
      <c r="G53" s="24" t="str">
        <f t="shared" ref="G53:G116" ca="1" si="30">IF(ISNUMBER(A53),C53+F53,"  EScum")</f>
        <v xml:space="preserve">  EScum</v>
      </c>
      <c r="H53" s="24" t="str">
        <f t="shared" ref="H53:H116" ca="1" si="31">IF(ISNUMBER(A53),G53-G52,"   ESper")</f>
        <v xml:space="preserve">   ESper</v>
      </c>
      <c r="I53" s="20" t="str">
        <f t="shared" ref="I53:I116" ca="1" si="32">IF(ISNUMBER(A53),H53/1,"  SPI(t)per")</f>
        <v xml:space="preserve">  SPI(t)per</v>
      </c>
      <c r="J53" s="20" t="str">
        <f t="shared" ref="J53:J116" ca="1" si="33">IF(ISNUMBER(A53),G53/K53,"  SPI(t)cum")</f>
        <v xml:space="preserve">  SPI(t)cum</v>
      </c>
      <c r="K53" s="22" t="str">
        <f t="shared" ref="K53:K116" ca="1" si="34">IF(ISNUMBER(A53),K52 + 1,  "AT")</f>
        <v>AT</v>
      </c>
      <c r="L53" s="20" t="str">
        <f t="shared" ref="L53:L116" ca="1" si="35">IF(ISNUMBER(A53),H53 - 1,"  SV(t)per")</f>
        <v xml:space="preserve">  SV(t)per</v>
      </c>
      <c r="M53" s="53" t="str">
        <f t="shared" ref="M53:M116" ca="1" si="36">IF(ISNUMBER(A53),G53 - K53," SV(t)cum")</f>
        <v xml:space="preserve"> SV(t)cum</v>
      </c>
      <c r="N53" s="55" t="str">
        <f t="shared" ref="N53:N116" ca="1" si="37">IF(AND(ISNUMBER(J53),ISNUMBER($Q$206)),$Q$206/J53,"IEAC(t)nx")</f>
        <v>IEAC(t)nx</v>
      </c>
      <c r="O53" s="39" t="str">
        <f t="shared" ca="1" si="24"/>
        <v>Comp Date</v>
      </c>
      <c r="P53" s="25" t="str">
        <f>IF('Data Conv'!A54 = 0, "", 'Data Conv'!A54)</f>
        <v/>
      </c>
      <c r="Q53" s="25" t="str">
        <f>IF('Data Conv'!B54 = 0, "", 'Data Conv'!B54)</f>
        <v/>
      </c>
      <c r="R53" s="61" t="str">
        <f t="shared" si="15"/>
        <v>Period</v>
      </c>
      <c r="S53" s="55" t="str">
        <f ca="1" xml:space="preserve"> IF(ISNUMBER($W53),IF(COUNT($Q$3:$Q53)&gt;0,$W53 + $Q$204 - $V53 - $X53, $W53),"IEAC(t)sp")</f>
        <v>IEAC(t)sp</v>
      </c>
      <c r="T53" s="39" t="str">
        <f t="shared" ref="T53:T116" ca="1" si="38">IF(AND(ISNUMBER(S53),ISNUMBER($O$204)),$O$204 + S53*$T$203,"Comp Date")</f>
        <v>Comp Date</v>
      </c>
      <c r="U53" s="59">
        <f>COUNTIF($P$3:$P53,"XX")</f>
        <v>0</v>
      </c>
      <c r="V53" s="59">
        <f>COUNTIF($Q$3:$Q53,"XX")</f>
        <v>0</v>
      </c>
      <c r="W53" s="158" t="str">
        <f t="shared" ref="W53:W116" ca="1" si="39">IF(OR(ISBLANK(OFFSET($J53, - $U53,0)),$Q$206=0),"IEAC(t)sp",IF(ISNUMBER($P53),$Q$206/OFFSET($J53,-$U53,0)+$U53,IF($P53="XX",$W52+1,"IEAC(t)sp2")))</f>
        <v>IEAC(t)sp</v>
      </c>
      <c r="X53" s="161" t="str">
        <f ca="1">IF(OR($P53 = "XX", ISNUMBER($P53)),IF($W53 &lt; MATCH(MAX($Q$3:$Q$202),$Q$3:$Q$202,1), COUNTIF(OFFSET($Q$3, $W53,0):$Q$202, "XX"),0), "DT Count")</f>
        <v>DT Count</v>
      </c>
      <c r="Y53" s="294" t="str">
        <f ca="1">IF(ISNUMBER(S53), 'Data Entry'!$E$16 *R53/S53, " ")</f>
        <v xml:space="preserve"> </v>
      </c>
      <c r="Z53" s="336"/>
    </row>
    <row r="54" spans="1:26" x14ac:dyDescent="0.2">
      <c r="A54" s="25" t="str">
        <f ca="1">'Data Conv'!G55</f>
        <v/>
      </c>
      <c r="B54" s="25" t="str">
        <f ca="1">'Data Conv'!H55</f>
        <v/>
      </c>
      <c r="C54" s="16" t="str">
        <f t="shared" ca="1" si="11"/>
        <v>Pc=&gt;Sc</v>
      </c>
      <c r="D54" s="17" t="str">
        <f t="shared" ca="1" si="27"/>
        <v xml:space="preserve">    NUM</v>
      </c>
      <c r="E54" s="17" t="str">
        <f t="shared" ca="1" si="28"/>
        <v xml:space="preserve">     DENOM</v>
      </c>
      <c r="F54" s="18" t="str">
        <f t="shared" ca="1" si="29"/>
        <v xml:space="preserve"> InterpVal</v>
      </c>
      <c r="G54" s="24" t="str">
        <f t="shared" ca="1" si="30"/>
        <v xml:space="preserve">  EScum</v>
      </c>
      <c r="H54" s="24" t="str">
        <f t="shared" ca="1" si="31"/>
        <v xml:space="preserve">   ESper</v>
      </c>
      <c r="I54" s="20" t="str">
        <f t="shared" ca="1" si="32"/>
        <v xml:space="preserve">  SPI(t)per</v>
      </c>
      <c r="J54" s="20" t="str">
        <f t="shared" ca="1" si="33"/>
        <v xml:space="preserve">  SPI(t)cum</v>
      </c>
      <c r="K54" s="22" t="str">
        <f t="shared" ca="1" si="34"/>
        <v>AT</v>
      </c>
      <c r="L54" s="20" t="str">
        <f t="shared" ca="1" si="35"/>
        <v xml:space="preserve">  SV(t)per</v>
      </c>
      <c r="M54" s="53" t="str">
        <f t="shared" ca="1" si="36"/>
        <v xml:space="preserve"> SV(t)cum</v>
      </c>
      <c r="N54" s="55" t="str">
        <f t="shared" ca="1" si="37"/>
        <v>IEAC(t)nx</v>
      </c>
      <c r="O54" s="39" t="str">
        <f t="shared" ca="1" si="24"/>
        <v>Comp Date</v>
      </c>
      <c r="P54" s="25" t="str">
        <f>IF('Data Conv'!A55 = 0, "", 'Data Conv'!A55)</f>
        <v/>
      </c>
      <c r="Q54" s="25" t="str">
        <f>IF('Data Conv'!B55 = 0, "", 'Data Conv'!B55)</f>
        <v/>
      </c>
      <c r="R54" s="61" t="str">
        <f t="shared" si="15"/>
        <v>Period</v>
      </c>
      <c r="S54" s="55" t="str">
        <f ca="1" xml:space="preserve"> IF(ISNUMBER($W54),IF(COUNT($Q$3:$Q54)&gt;0,$W54 + $Q$204 - $V54 - $X54, $W54),"IEAC(t)sp")</f>
        <v>IEAC(t)sp</v>
      </c>
      <c r="T54" s="39" t="str">
        <f t="shared" ca="1" si="38"/>
        <v>Comp Date</v>
      </c>
      <c r="U54" s="59">
        <f>COUNTIF($P$3:$P54,"XX")</f>
        <v>0</v>
      </c>
      <c r="V54" s="59">
        <f>COUNTIF($Q$3:$Q54,"XX")</f>
        <v>0</v>
      </c>
      <c r="W54" s="158" t="str">
        <f t="shared" ca="1" si="39"/>
        <v>IEAC(t)sp</v>
      </c>
      <c r="X54" s="161" t="str">
        <f ca="1">IF(OR($P54 = "XX", ISNUMBER($P54)),IF($W54 &lt; MATCH(MAX($Q$3:$Q$202),$Q$3:$Q$202,1), COUNTIF(OFFSET($Q$3, $W54,0):$Q$202, "XX"),0), "DT Count")</f>
        <v>DT Count</v>
      </c>
      <c r="Y54" s="294" t="str">
        <f ca="1">IF(ISNUMBER(S54), 'Data Entry'!$E$16 *R54/S54, " ")</f>
        <v xml:space="preserve"> </v>
      </c>
      <c r="Z54" s="336"/>
    </row>
    <row r="55" spans="1:26" x14ac:dyDescent="0.2">
      <c r="A55" s="25" t="str">
        <f ca="1">'Data Conv'!G56</f>
        <v/>
      </c>
      <c r="B55" s="25" t="str">
        <f ca="1">'Data Conv'!H56</f>
        <v/>
      </c>
      <c r="C55" s="16" t="str">
        <f t="shared" ca="1" si="11"/>
        <v>Pc=&gt;Sc</v>
      </c>
      <c r="D55" s="17" t="str">
        <f t="shared" ca="1" si="27"/>
        <v xml:space="preserve">    NUM</v>
      </c>
      <c r="E55" s="17" t="str">
        <f t="shared" ca="1" si="28"/>
        <v xml:space="preserve">     DENOM</v>
      </c>
      <c r="F55" s="18" t="str">
        <f t="shared" ca="1" si="29"/>
        <v xml:space="preserve"> InterpVal</v>
      </c>
      <c r="G55" s="24" t="str">
        <f t="shared" ca="1" si="30"/>
        <v xml:space="preserve">  EScum</v>
      </c>
      <c r="H55" s="24" t="str">
        <f t="shared" ca="1" si="31"/>
        <v xml:space="preserve">   ESper</v>
      </c>
      <c r="I55" s="20" t="str">
        <f t="shared" ca="1" si="32"/>
        <v xml:space="preserve">  SPI(t)per</v>
      </c>
      <c r="J55" s="20" t="str">
        <f t="shared" ca="1" si="33"/>
        <v xml:space="preserve">  SPI(t)cum</v>
      </c>
      <c r="K55" s="22" t="str">
        <f t="shared" ca="1" si="34"/>
        <v>AT</v>
      </c>
      <c r="L55" s="20" t="str">
        <f t="shared" ca="1" si="35"/>
        <v xml:space="preserve">  SV(t)per</v>
      </c>
      <c r="M55" s="53" t="str">
        <f t="shared" ca="1" si="36"/>
        <v xml:space="preserve"> SV(t)cum</v>
      </c>
      <c r="N55" s="55" t="str">
        <f t="shared" ca="1" si="37"/>
        <v>IEAC(t)nx</v>
      </c>
      <c r="O55" s="39" t="str">
        <f t="shared" ca="1" si="24"/>
        <v>Comp Date</v>
      </c>
      <c r="P55" s="25" t="str">
        <f>IF('Data Conv'!A56 = 0, "", 'Data Conv'!A56)</f>
        <v/>
      </c>
      <c r="Q55" s="25" t="str">
        <f>IF('Data Conv'!B56 = 0, "", 'Data Conv'!B56)</f>
        <v/>
      </c>
      <c r="R55" s="61" t="str">
        <f t="shared" si="15"/>
        <v>Period</v>
      </c>
      <c r="S55" s="55" t="str">
        <f ca="1" xml:space="preserve"> IF(ISNUMBER($W55),IF(COUNT($Q$3:$Q55)&gt;0,$W55 + $Q$204 - $V55 - $X55, $W55),"IEAC(t)sp")</f>
        <v>IEAC(t)sp</v>
      </c>
      <c r="T55" s="39" t="str">
        <f t="shared" ca="1" si="38"/>
        <v>Comp Date</v>
      </c>
      <c r="U55" s="59">
        <f>COUNTIF($P$3:$P55,"XX")</f>
        <v>0</v>
      </c>
      <c r="V55" s="59">
        <f>COUNTIF($Q$3:$Q55,"XX")</f>
        <v>0</v>
      </c>
      <c r="W55" s="158" t="str">
        <f t="shared" ca="1" si="39"/>
        <v>IEAC(t)sp</v>
      </c>
      <c r="X55" s="161" t="str">
        <f ca="1">IF(OR($P55 = "XX", ISNUMBER($P55)),IF($W55 &lt; MATCH(MAX($Q$3:$Q$202),$Q$3:$Q$202,1), COUNTIF(OFFSET($Q$3, $W55,0):$Q$202, "XX"),0), "DT Count")</f>
        <v>DT Count</v>
      </c>
      <c r="Y55" s="294" t="str">
        <f ca="1">IF(ISNUMBER(S55), 'Data Entry'!$E$16 *R55/S55, " ")</f>
        <v xml:space="preserve"> </v>
      </c>
      <c r="Z55" s="336"/>
    </row>
    <row r="56" spans="1:26" x14ac:dyDescent="0.2">
      <c r="A56" s="25" t="str">
        <f ca="1">'Data Conv'!G57</f>
        <v/>
      </c>
      <c r="B56" s="25" t="str">
        <f ca="1">'Data Conv'!H57</f>
        <v/>
      </c>
      <c r="C56" s="16" t="str">
        <f t="shared" ca="1" si="11"/>
        <v>Pc=&gt;Sc</v>
      </c>
      <c r="D56" s="17" t="str">
        <f t="shared" ca="1" si="27"/>
        <v xml:space="preserve">    NUM</v>
      </c>
      <c r="E56" s="17" t="str">
        <f t="shared" ca="1" si="28"/>
        <v xml:space="preserve">     DENOM</v>
      </c>
      <c r="F56" s="18" t="str">
        <f t="shared" ca="1" si="29"/>
        <v xml:space="preserve"> InterpVal</v>
      </c>
      <c r="G56" s="24" t="str">
        <f t="shared" ca="1" si="30"/>
        <v xml:space="preserve">  EScum</v>
      </c>
      <c r="H56" s="24" t="str">
        <f t="shared" ca="1" si="31"/>
        <v xml:space="preserve">   ESper</v>
      </c>
      <c r="I56" s="20" t="str">
        <f t="shared" ca="1" si="32"/>
        <v xml:space="preserve">  SPI(t)per</v>
      </c>
      <c r="J56" s="20" t="str">
        <f t="shared" ca="1" si="33"/>
        <v xml:space="preserve">  SPI(t)cum</v>
      </c>
      <c r="K56" s="22" t="str">
        <f t="shared" ca="1" si="34"/>
        <v>AT</v>
      </c>
      <c r="L56" s="20" t="str">
        <f t="shared" ca="1" si="35"/>
        <v xml:space="preserve">  SV(t)per</v>
      </c>
      <c r="M56" s="53" t="str">
        <f t="shared" ca="1" si="36"/>
        <v xml:space="preserve"> SV(t)cum</v>
      </c>
      <c r="N56" s="55" t="str">
        <f t="shared" ca="1" si="37"/>
        <v>IEAC(t)nx</v>
      </c>
      <c r="O56" s="39" t="str">
        <f t="shared" ca="1" si="24"/>
        <v>Comp Date</v>
      </c>
      <c r="P56" s="25" t="str">
        <f>IF('Data Conv'!A57 = 0, "", 'Data Conv'!A57)</f>
        <v/>
      </c>
      <c r="Q56" s="25" t="str">
        <f>IF('Data Conv'!B57 = 0, "", 'Data Conv'!B57)</f>
        <v/>
      </c>
      <c r="R56" s="61" t="str">
        <f t="shared" si="15"/>
        <v>Period</v>
      </c>
      <c r="S56" s="55" t="str">
        <f ca="1" xml:space="preserve"> IF(ISNUMBER($W56),IF(COUNT($Q$3:$Q56)&gt;0,$W56 + $Q$204 - $V56 - $X56, $W56),"IEAC(t)sp")</f>
        <v>IEAC(t)sp</v>
      </c>
      <c r="T56" s="39" t="str">
        <f t="shared" ca="1" si="38"/>
        <v>Comp Date</v>
      </c>
      <c r="U56" s="59">
        <f>COUNTIF($P$3:$P56,"XX")</f>
        <v>0</v>
      </c>
      <c r="V56" s="59">
        <f>COUNTIF($Q$3:$Q56,"XX")</f>
        <v>0</v>
      </c>
      <c r="W56" s="158" t="str">
        <f t="shared" ca="1" si="39"/>
        <v>IEAC(t)sp</v>
      </c>
      <c r="X56" s="161" t="str">
        <f ca="1">IF(OR($P56 = "XX", ISNUMBER($P56)),IF($W56 &lt; MATCH(MAX($Q$3:$Q$202),$Q$3:$Q$202,1), COUNTIF(OFFSET($Q$3, $W56,0):$Q$202, "XX"),0), "DT Count")</f>
        <v>DT Count</v>
      </c>
      <c r="Y56" s="294" t="str">
        <f ca="1">IF(ISNUMBER(S56), 'Data Entry'!$E$16 *R56/S56, " ")</f>
        <v xml:space="preserve"> </v>
      </c>
      <c r="Z56" s="336"/>
    </row>
    <row r="57" spans="1:26" x14ac:dyDescent="0.2">
      <c r="A57" s="25" t="str">
        <f ca="1">'Data Conv'!G58</f>
        <v/>
      </c>
      <c r="B57" s="25" t="str">
        <f ca="1">'Data Conv'!H58</f>
        <v/>
      </c>
      <c r="C57" s="16" t="str">
        <f t="shared" ca="1" si="11"/>
        <v>Pc=&gt;Sc</v>
      </c>
      <c r="D57" s="17" t="str">
        <f t="shared" ca="1" si="27"/>
        <v xml:space="preserve">    NUM</v>
      </c>
      <c r="E57" s="17" t="str">
        <f t="shared" ca="1" si="28"/>
        <v xml:space="preserve">     DENOM</v>
      </c>
      <c r="F57" s="18" t="str">
        <f t="shared" ca="1" si="29"/>
        <v xml:space="preserve"> InterpVal</v>
      </c>
      <c r="G57" s="24" t="str">
        <f t="shared" ca="1" si="30"/>
        <v xml:space="preserve">  EScum</v>
      </c>
      <c r="H57" s="24" t="str">
        <f t="shared" ca="1" si="31"/>
        <v xml:space="preserve">   ESper</v>
      </c>
      <c r="I57" s="20" t="str">
        <f t="shared" ca="1" si="32"/>
        <v xml:space="preserve">  SPI(t)per</v>
      </c>
      <c r="J57" s="20" t="str">
        <f t="shared" ca="1" si="33"/>
        <v xml:space="preserve">  SPI(t)cum</v>
      </c>
      <c r="K57" s="22" t="str">
        <f t="shared" ca="1" si="34"/>
        <v>AT</v>
      </c>
      <c r="L57" s="20" t="str">
        <f t="shared" ca="1" si="35"/>
        <v xml:space="preserve">  SV(t)per</v>
      </c>
      <c r="M57" s="53" t="str">
        <f t="shared" ca="1" si="36"/>
        <v xml:space="preserve"> SV(t)cum</v>
      </c>
      <c r="N57" s="55" t="str">
        <f t="shared" ca="1" si="37"/>
        <v>IEAC(t)nx</v>
      </c>
      <c r="O57" s="39" t="str">
        <f t="shared" ca="1" si="24"/>
        <v>Comp Date</v>
      </c>
      <c r="P57" s="25" t="str">
        <f>IF('Data Conv'!A58 = 0, "", 'Data Conv'!A58)</f>
        <v/>
      </c>
      <c r="Q57" s="25" t="str">
        <f>IF('Data Conv'!B58 = 0, "", 'Data Conv'!B58)</f>
        <v/>
      </c>
      <c r="R57" s="61" t="str">
        <f t="shared" si="15"/>
        <v>Period</v>
      </c>
      <c r="S57" s="55" t="str">
        <f ca="1" xml:space="preserve"> IF(ISNUMBER($W57),IF(COUNT($Q$3:$Q57)&gt;0,$W57 + $Q$204 - $V57 - $X57, $W57),"IEAC(t)sp")</f>
        <v>IEAC(t)sp</v>
      </c>
      <c r="T57" s="39" t="str">
        <f t="shared" ca="1" si="38"/>
        <v>Comp Date</v>
      </c>
      <c r="U57" s="59">
        <f>COUNTIF($P$3:$P57,"XX")</f>
        <v>0</v>
      </c>
      <c r="V57" s="59">
        <f>COUNTIF($Q$3:$Q57,"XX")</f>
        <v>0</v>
      </c>
      <c r="W57" s="158" t="str">
        <f t="shared" ca="1" si="39"/>
        <v>IEAC(t)sp</v>
      </c>
      <c r="X57" s="161" t="str">
        <f ca="1">IF(OR($P57 = "XX", ISNUMBER($P57)),IF($W57 &lt; MATCH(MAX($Q$3:$Q$202),$Q$3:$Q$202,1), COUNTIF(OFFSET($Q$3, $W57,0):$Q$202, "XX"),0), "DT Count")</f>
        <v>DT Count</v>
      </c>
      <c r="Y57" s="294" t="str">
        <f ca="1">IF(ISNUMBER(S57), 'Data Entry'!$E$16 *R57/S57, " ")</f>
        <v xml:space="preserve"> </v>
      </c>
      <c r="Z57" s="336"/>
    </row>
    <row r="58" spans="1:26" x14ac:dyDescent="0.2">
      <c r="A58" s="25" t="str">
        <f ca="1">'Data Conv'!G59</f>
        <v/>
      </c>
      <c r="B58" s="25" t="str">
        <f ca="1">'Data Conv'!H59</f>
        <v/>
      </c>
      <c r="C58" s="16" t="str">
        <f t="shared" ca="1" si="11"/>
        <v>Pc=&gt;Sc</v>
      </c>
      <c r="D58" s="17" t="str">
        <f t="shared" ca="1" si="27"/>
        <v xml:space="preserve">    NUM</v>
      </c>
      <c r="E58" s="17" t="str">
        <f t="shared" ca="1" si="28"/>
        <v xml:space="preserve">     DENOM</v>
      </c>
      <c r="F58" s="18" t="str">
        <f t="shared" ca="1" si="29"/>
        <v xml:space="preserve"> InterpVal</v>
      </c>
      <c r="G58" s="24" t="str">
        <f t="shared" ca="1" si="30"/>
        <v xml:space="preserve">  EScum</v>
      </c>
      <c r="H58" s="24" t="str">
        <f t="shared" ca="1" si="31"/>
        <v xml:space="preserve">   ESper</v>
      </c>
      <c r="I58" s="20" t="str">
        <f t="shared" ca="1" si="32"/>
        <v xml:space="preserve">  SPI(t)per</v>
      </c>
      <c r="J58" s="20" t="str">
        <f t="shared" ca="1" si="33"/>
        <v xml:space="preserve">  SPI(t)cum</v>
      </c>
      <c r="K58" s="22" t="str">
        <f t="shared" ca="1" si="34"/>
        <v>AT</v>
      </c>
      <c r="L58" s="20" t="str">
        <f t="shared" ca="1" si="35"/>
        <v xml:space="preserve">  SV(t)per</v>
      </c>
      <c r="M58" s="53" t="str">
        <f t="shared" ca="1" si="36"/>
        <v xml:space="preserve"> SV(t)cum</v>
      </c>
      <c r="N58" s="55" t="str">
        <f t="shared" ca="1" si="37"/>
        <v>IEAC(t)nx</v>
      </c>
      <c r="O58" s="39" t="str">
        <f t="shared" ca="1" si="24"/>
        <v>Comp Date</v>
      </c>
      <c r="P58" s="25" t="str">
        <f>IF('Data Conv'!A59 = 0, "", 'Data Conv'!A59)</f>
        <v/>
      </c>
      <c r="Q58" s="25" t="str">
        <f>IF('Data Conv'!B59 = 0, "", 'Data Conv'!B59)</f>
        <v/>
      </c>
      <c r="R58" s="61" t="str">
        <f t="shared" si="15"/>
        <v>Period</v>
      </c>
      <c r="S58" s="55" t="str">
        <f ca="1" xml:space="preserve"> IF(ISNUMBER($W58),IF(COUNT($Q$3:$Q58)&gt;0,$W58 + $Q$204 - $V58 - $X58, $W58),"IEAC(t)sp")</f>
        <v>IEAC(t)sp</v>
      </c>
      <c r="T58" s="39" t="str">
        <f t="shared" ca="1" si="38"/>
        <v>Comp Date</v>
      </c>
      <c r="U58" s="59">
        <f>COUNTIF($P$3:$P58,"XX")</f>
        <v>0</v>
      </c>
      <c r="V58" s="59">
        <f>COUNTIF($Q$3:$Q58,"XX")</f>
        <v>0</v>
      </c>
      <c r="W58" s="158" t="str">
        <f t="shared" ca="1" si="39"/>
        <v>IEAC(t)sp</v>
      </c>
      <c r="X58" s="161" t="str">
        <f ca="1">IF(OR($P58 = "XX", ISNUMBER($P58)),IF($W58 &lt; MATCH(MAX($Q$3:$Q$202),$Q$3:$Q$202,1), COUNTIF(OFFSET($Q$3, $W58,0):$Q$202, "XX"),0), "DT Count")</f>
        <v>DT Count</v>
      </c>
      <c r="Y58" s="294" t="str">
        <f ca="1">IF(ISNUMBER(S58), 'Data Entry'!$E$16 *R58/S58, " ")</f>
        <v xml:space="preserve"> </v>
      </c>
      <c r="Z58" s="336"/>
    </row>
    <row r="59" spans="1:26" x14ac:dyDescent="0.2">
      <c r="A59" s="25" t="str">
        <f ca="1">'Data Conv'!G60</f>
        <v/>
      </c>
      <c r="B59" s="25" t="str">
        <f ca="1">'Data Conv'!H60</f>
        <v/>
      </c>
      <c r="C59" s="16" t="str">
        <f t="shared" ca="1" si="11"/>
        <v>Pc=&gt;Sc</v>
      </c>
      <c r="D59" s="17" t="str">
        <f t="shared" ca="1" si="27"/>
        <v xml:space="preserve">    NUM</v>
      </c>
      <c r="E59" s="17" t="str">
        <f t="shared" ca="1" si="28"/>
        <v xml:space="preserve">     DENOM</v>
      </c>
      <c r="F59" s="18" t="str">
        <f t="shared" ca="1" si="29"/>
        <v xml:space="preserve"> InterpVal</v>
      </c>
      <c r="G59" s="24" t="str">
        <f t="shared" ca="1" si="30"/>
        <v xml:space="preserve">  EScum</v>
      </c>
      <c r="H59" s="24" t="str">
        <f t="shared" ca="1" si="31"/>
        <v xml:space="preserve">   ESper</v>
      </c>
      <c r="I59" s="20" t="str">
        <f t="shared" ca="1" si="32"/>
        <v xml:space="preserve">  SPI(t)per</v>
      </c>
      <c r="J59" s="20" t="str">
        <f t="shared" ca="1" si="33"/>
        <v xml:space="preserve">  SPI(t)cum</v>
      </c>
      <c r="K59" s="22" t="str">
        <f t="shared" ca="1" si="34"/>
        <v>AT</v>
      </c>
      <c r="L59" s="20" t="str">
        <f t="shared" ca="1" si="35"/>
        <v xml:space="preserve">  SV(t)per</v>
      </c>
      <c r="M59" s="53" t="str">
        <f t="shared" ca="1" si="36"/>
        <v xml:space="preserve"> SV(t)cum</v>
      </c>
      <c r="N59" s="55" t="str">
        <f t="shared" ca="1" si="37"/>
        <v>IEAC(t)nx</v>
      </c>
      <c r="O59" s="39" t="str">
        <f t="shared" ca="1" si="24"/>
        <v>Comp Date</v>
      </c>
      <c r="P59" s="25" t="str">
        <f>IF('Data Conv'!A60 = 0, "", 'Data Conv'!A60)</f>
        <v/>
      </c>
      <c r="Q59" s="25" t="str">
        <f>IF('Data Conv'!B60 = 0, "", 'Data Conv'!B60)</f>
        <v/>
      </c>
      <c r="R59" s="61" t="str">
        <f t="shared" si="15"/>
        <v>Period</v>
      </c>
      <c r="S59" s="55" t="str">
        <f ca="1" xml:space="preserve"> IF(ISNUMBER($W59),IF(COUNT($Q$3:$Q59)&gt;0,$W59 + $Q$204 - $V59 - $X59, $W59),"IEAC(t)sp")</f>
        <v>IEAC(t)sp</v>
      </c>
      <c r="T59" s="39" t="str">
        <f t="shared" ca="1" si="38"/>
        <v>Comp Date</v>
      </c>
      <c r="U59" s="59">
        <f>COUNTIF($P$3:$P59,"XX")</f>
        <v>0</v>
      </c>
      <c r="V59" s="59">
        <f>COUNTIF($Q$3:$Q59,"XX")</f>
        <v>0</v>
      </c>
      <c r="W59" s="158" t="str">
        <f t="shared" ca="1" si="39"/>
        <v>IEAC(t)sp</v>
      </c>
      <c r="X59" s="161" t="str">
        <f ca="1">IF(OR($P59 = "XX", ISNUMBER($P59)),IF($W59 &lt; MATCH(MAX($Q$3:$Q$202),$Q$3:$Q$202,1), COUNTIF(OFFSET($Q$3, $W59,0):$Q$202, "XX"),0), "DT Count")</f>
        <v>DT Count</v>
      </c>
      <c r="Y59" s="294" t="str">
        <f ca="1">IF(ISNUMBER(S59), 'Data Entry'!$E$16 *R59/S59, " ")</f>
        <v xml:space="preserve"> </v>
      </c>
      <c r="Z59" s="336"/>
    </row>
    <row r="60" spans="1:26" x14ac:dyDescent="0.2">
      <c r="A60" s="25" t="str">
        <f ca="1">'Data Conv'!G61</f>
        <v/>
      </c>
      <c r="B60" s="25" t="str">
        <f ca="1">'Data Conv'!H61</f>
        <v/>
      </c>
      <c r="C60" s="16" t="str">
        <f t="shared" ca="1" si="11"/>
        <v>Pc=&gt;Sc</v>
      </c>
      <c r="D60" s="17" t="str">
        <f t="shared" ca="1" si="27"/>
        <v xml:space="preserve">    NUM</v>
      </c>
      <c r="E60" s="17" t="str">
        <f t="shared" ca="1" si="28"/>
        <v xml:space="preserve">     DENOM</v>
      </c>
      <c r="F60" s="18" t="str">
        <f t="shared" ca="1" si="29"/>
        <v xml:space="preserve"> InterpVal</v>
      </c>
      <c r="G60" s="24" t="str">
        <f t="shared" ca="1" si="30"/>
        <v xml:space="preserve">  EScum</v>
      </c>
      <c r="H60" s="24" t="str">
        <f t="shared" ca="1" si="31"/>
        <v xml:space="preserve">   ESper</v>
      </c>
      <c r="I60" s="20" t="str">
        <f t="shared" ca="1" si="32"/>
        <v xml:space="preserve">  SPI(t)per</v>
      </c>
      <c r="J60" s="20" t="str">
        <f t="shared" ca="1" si="33"/>
        <v xml:space="preserve">  SPI(t)cum</v>
      </c>
      <c r="K60" s="22" t="str">
        <f t="shared" ca="1" si="34"/>
        <v>AT</v>
      </c>
      <c r="L60" s="20" t="str">
        <f t="shared" ca="1" si="35"/>
        <v xml:space="preserve">  SV(t)per</v>
      </c>
      <c r="M60" s="53" t="str">
        <f t="shared" ca="1" si="36"/>
        <v xml:space="preserve"> SV(t)cum</v>
      </c>
      <c r="N60" s="55" t="str">
        <f t="shared" ca="1" si="37"/>
        <v>IEAC(t)nx</v>
      </c>
      <c r="O60" s="39" t="str">
        <f t="shared" ca="1" si="24"/>
        <v>Comp Date</v>
      </c>
      <c r="P60" s="25" t="str">
        <f>IF('Data Conv'!A61 = 0, "", 'Data Conv'!A61)</f>
        <v/>
      </c>
      <c r="Q60" s="25" t="str">
        <f>IF('Data Conv'!B61 = 0, "", 'Data Conv'!B61)</f>
        <v/>
      </c>
      <c r="R60" s="61" t="str">
        <f t="shared" si="15"/>
        <v>Period</v>
      </c>
      <c r="S60" s="55" t="str">
        <f ca="1" xml:space="preserve"> IF(ISNUMBER($W60),IF(COUNT($Q$3:$Q60)&gt;0,$W60 + $Q$204 - $V60 - $X60, $W60),"IEAC(t)sp")</f>
        <v>IEAC(t)sp</v>
      </c>
      <c r="T60" s="39" t="str">
        <f t="shared" ca="1" si="38"/>
        <v>Comp Date</v>
      </c>
      <c r="U60" s="59">
        <f>COUNTIF($P$3:$P60,"XX")</f>
        <v>0</v>
      </c>
      <c r="V60" s="59">
        <f>COUNTIF($Q$3:$Q60,"XX")</f>
        <v>0</v>
      </c>
      <c r="W60" s="158" t="str">
        <f t="shared" ca="1" si="39"/>
        <v>IEAC(t)sp</v>
      </c>
      <c r="X60" s="161" t="str">
        <f ca="1">IF(OR($P60 = "XX", ISNUMBER($P60)),IF($W60 &lt; MATCH(MAX($Q$3:$Q$202),$Q$3:$Q$202,1), COUNTIF(OFFSET($Q$3, $W60,0):$Q$202, "XX"),0), "DT Count")</f>
        <v>DT Count</v>
      </c>
      <c r="Y60" s="294" t="str">
        <f ca="1">IF(ISNUMBER(S60), 'Data Entry'!$E$16 *R60/S60, " ")</f>
        <v xml:space="preserve"> </v>
      </c>
      <c r="Z60" s="336"/>
    </row>
    <row r="61" spans="1:26" x14ac:dyDescent="0.2">
      <c r="A61" s="25" t="str">
        <f ca="1">'Data Conv'!G62</f>
        <v/>
      </c>
      <c r="B61" s="25" t="str">
        <f ca="1">'Data Conv'!H62</f>
        <v/>
      </c>
      <c r="C61" s="16" t="str">
        <f t="shared" ca="1" si="11"/>
        <v>Pc=&gt;Sc</v>
      </c>
      <c r="D61" s="17" t="str">
        <f t="shared" ca="1" si="27"/>
        <v xml:space="preserve">    NUM</v>
      </c>
      <c r="E61" s="17" t="str">
        <f t="shared" ca="1" si="28"/>
        <v xml:space="preserve">     DENOM</v>
      </c>
      <c r="F61" s="18" t="str">
        <f t="shared" ca="1" si="29"/>
        <v xml:space="preserve"> InterpVal</v>
      </c>
      <c r="G61" s="24" t="str">
        <f t="shared" ca="1" si="30"/>
        <v xml:space="preserve">  EScum</v>
      </c>
      <c r="H61" s="24" t="str">
        <f t="shared" ca="1" si="31"/>
        <v xml:space="preserve">   ESper</v>
      </c>
      <c r="I61" s="20" t="str">
        <f t="shared" ca="1" si="32"/>
        <v xml:space="preserve">  SPI(t)per</v>
      </c>
      <c r="J61" s="20" t="str">
        <f t="shared" ca="1" si="33"/>
        <v xml:space="preserve">  SPI(t)cum</v>
      </c>
      <c r="K61" s="22" t="str">
        <f t="shared" ca="1" si="34"/>
        <v>AT</v>
      </c>
      <c r="L61" s="20" t="str">
        <f t="shared" ca="1" si="35"/>
        <v xml:space="preserve">  SV(t)per</v>
      </c>
      <c r="M61" s="53" t="str">
        <f t="shared" ca="1" si="36"/>
        <v xml:space="preserve"> SV(t)cum</v>
      </c>
      <c r="N61" s="55" t="str">
        <f t="shared" ca="1" si="37"/>
        <v>IEAC(t)nx</v>
      </c>
      <c r="O61" s="39" t="str">
        <f t="shared" ca="1" si="24"/>
        <v>Comp Date</v>
      </c>
      <c r="P61" s="25" t="str">
        <f>IF('Data Conv'!A62 = 0, "", 'Data Conv'!A62)</f>
        <v/>
      </c>
      <c r="Q61" s="25" t="str">
        <f>IF('Data Conv'!B62 = 0, "", 'Data Conv'!B62)</f>
        <v/>
      </c>
      <c r="R61" s="61" t="str">
        <f t="shared" si="15"/>
        <v>Period</v>
      </c>
      <c r="S61" s="55" t="str">
        <f ca="1" xml:space="preserve"> IF(ISNUMBER($W61),IF(COUNT($Q$3:$Q61)&gt;0,$W61 + $Q$204 - $V61 - $X61, $W61),"IEAC(t)sp")</f>
        <v>IEAC(t)sp</v>
      </c>
      <c r="T61" s="39" t="str">
        <f t="shared" ca="1" si="38"/>
        <v>Comp Date</v>
      </c>
      <c r="U61" s="59">
        <f>COUNTIF($P$3:$P61,"XX")</f>
        <v>0</v>
      </c>
      <c r="V61" s="59">
        <f>COUNTIF($Q$3:$Q61,"XX")</f>
        <v>0</v>
      </c>
      <c r="W61" s="158" t="str">
        <f t="shared" ca="1" si="39"/>
        <v>IEAC(t)sp</v>
      </c>
      <c r="X61" s="161" t="str">
        <f ca="1">IF(OR($P61 = "XX", ISNUMBER($P61)),IF($W61 &lt; MATCH(MAX($Q$3:$Q$202),$Q$3:$Q$202,1), COUNTIF(OFFSET($Q$3, $W61,0):$Q$202, "XX"),0), "DT Count")</f>
        <v>DT Count</v>
      </c>
      <c r="Y61" s="294" t="str">
        <f ca="1">IF(ISNUMBER(S61), 'Data Entry'!$E$16 *R61/S61, " ")</f>
        <v xml:space="preserve"> </v>
      </c>
      <c r="Z61" s="336"/>
    </row>
    <row r="62" spans="1:26" x14ac:dyDescent="0.2">
      <c r="A62" s="25" t="str">
        <f ca="1">'Data Conv'!G63</f>
        <v/>
      </c>
      <c r="B62" s="25" t="str">
        <f ca="1">'Data Conv'!H63</f>
        <v/>
      </c>
      <c r="C62" s="16" t="str">
        <f t="shared" ca="1" si="11"/>
        <v>Pc=&gt;Sc</v>
      </c>
      <c r="D62" s="17" t="str">
        <f t="shared" ca="1" si="27"/>
        <v xml:space="preserve">    NUM</v>
      </c>
      <c r="E62" s="17" t="str">
        <f t="shared" ca="1" si="28"/>
        <v xml:space="preserve">     DENOM</v>
      </c>
      <c r="F62" s="18" t="str">
        <f t="shared" ca="1" si="29"/>
        <v xml:space="preserve"> InterpVal</v>
      </c>
      <c r="G62" s="24" t="str">
        <f t="shared" ca="1" si="30"/>
        <v xml:space="preserve">  EScum</v>
      </c>
      <c r="H62" s="24" t="str">
        <f t="shared" ca="1" si="31"/>
        <v xml:space="preserve">   ESper</v>
      </c>
      <c r="I62" s="20" t="str">
        <f t="shared" ca="1" si="32"/>
        <v xml:space="preserve">  SPI(t)per</v>
      </c>
      <c r="J62" s="20" t="str">
        <f t="shared" ca="1" si="33"/>
        <v xml:space="preserve">  SPI(t)cum</v>
      </c>
      <c r="K62" s="22" t="str">
        <f t="shared" ca="1" si="34"/>
        <v>AT</v>
      </c>
      <c r="L62" s="20" t="str">
        <f t="shared" ca="1" si="35"/>
        <v xml:space="preserve">  SV(t)per</v>
      </c>
      <c r="M62" s="53" t="str">
        <f t="shared" ca="1" si="36"/>
        <v xml:space="preserve"> SV(t)cum</v>
      </c>
      <c r="N62" s="55" t="str">
        <f t="shared" ca="1" si="37"/>
        <v>IEAC(t)nx</v>
      </c>
      <c r="O62" s="39" t="str">
        <f t="shared" ca="1" si="24"/>
        <v>Comp Date</v>
      </c>
      <c r="P62" s="25" t="str">
        <f>IF('Data Conv'!A63 = 0, "", 'Data Conv'!A63)</f>
        <v/>
      </c>
      <c r="Q62" s="25" t="str">
        <f>IF('Data Conv'!B63 = 0, "", 'Data Conv'!B63)</f>
        <v/>
      </c>
      <c r="R62" s="61" t="str">
        <f t="shared" si="15"/>
        <v>Period</v>
      </c>
      <c r="S62" s="55" t="str">
        <f ca="1" xml:space="preserve"> IF(ISNUMBER($W62),IF(COUNT($Q$3:$Q62)&gt;0,$W62 + $Q$204 - $V62 - $X62, $W62),"IEAC(t)sp")</f>
        <v>IEAC(t)sp</v>
      </c>
      <c r="T62" s="39" t="str">
        <f t="shared" ca="1" si="38"/>
        <v>Comp Date</v>
      </c>
      <c r="U62" s="59">
        <f>COUNTIF($P$3:$P62,"XX")</f>
        <v>0</v>
      </c>
      <c r="V62" s="59">
        <f>COUNTIF($Q$3:$Q62,"XX")</f>
        <v>0</v>
      </c>
      <c r="W62" s="158" t="str">
        <f t="shared" ca="1" si="39"/>
        <v>IEAC(t)sp</v>
      </c>
      <c r="X62" s="161" t="str">
        <f ca="1">IF(OR($P62 = "XX", ISNUMBER($P62)),IF($W62 &lt; MATCH(MAX($Q$3:$Q$202),$Q$3:$Q$202,1), COUNTIF(OFFSET($Q$3, $W62,0):$Q$202, "XX"),0), "DT Count")</f>
        <v>DT Count</v>
      </c>
      <c r="Y62" s="294" t="str">
        <f ca="1">IF(ISNUMBER(S62), 'Data Entry'!$E$16 *R62/S62, " ")</f>
        <v xml:space="preserve"> </v>
      </c>
      <c r="Z62" s="336"/>
    </row>
    <row r="63" spans="1:26" x14ac:dyDescent="0.2">
      <c r="A63" s="25" t="str">
        <f ca="1">'Data Conv'!G64</f>
        <v/>
      </c>
      <c r="B63" s="25" t="str">
        <f ca="1">'Data Conv'!H64</f>
        <v/>
      </c>
      <c r="C63" s="16" t="str">
        <f t="shared" ca="1" si="11"/>
        <v>Pc=&gt;Sc</v>
      </c>
      <c r="D63" s="17" t="str">
        <f t="shared" ca="1" si="27"/>
        <v xml:space="preserve">    NUM</v>
      </c>
      <c r="E63" s="17" t="str">
        <f t="shared" ca="1" si="28"/>
        <v xml:space="preserve">     DENOM</v>
      </c>
      <c r="F63" s="18" t="str">
        <f t="shared" ca="1" si="29"/>
        <v xml:space="preserve"> InterpVal</v>
      </c>
      <c r="G63" s="24" t="str">
        <f t="shared" ca="1" si="30"/>
        <v xml:space="preserve">  EScum</v>
      </c>
      <c r="H63" s="24" t="str">
        <f t="shared" ca="1" si="31"/>
        <v xml:space="preserve">   ESper</v>
      </c>
      <c r="I63" s="20" t="str">
        <f t="shared" ca="1" si="32"/>
        <v xml:space="preserve">  SPI(t)per</v>
      </c>
      <c r="J63" s="20" t="str">
        <f t="shared" ca="1" si="33"/>
        <v xml:space="preserve">  SPI(t)cum</v>
      </c>
      <c r="K63" s="22" t="str">
        <f t="shared" ca="1" si="34"/>
        <v>AT</v>
      </c>
      <c r="L63" s="20" t="str">
        <f t="shared" ca="1" si="35"/>
        <v xml:space="preserve">  SV(t)per</v>
      </c>
      <c r="M63" s="53" t="str">
        <f t="shared" ca="1" si="36"/>
        <v xml:space="preserve"> SV(t)cum</v>
      </c>
      <c r="N63" s="55" t="str">
        <f t="shared" ca="1" si="37"/>
        <v>IEAC(t)nx</v>
      </c>
      <c r="O63" s="39" t="str">
        <f t="shared" ca="1" si="24"/>
        <v>Comp Date</v>
      </c>
      <c r="P63" s="25" t="str">
        <f>IF('Data Conv'!A64 = 0, "", 'Data Conv'!A64)</f>
        <v/>
      </c>
      <c r="Q63" s="25" t="str">
        <f>IF('Data Conv'!B64 = 0, "", 'Data Conv'!B64)</f>
        <v/>
      </c>
      <c r="R63" s="61" t="str">
        <f t="shared" si="15"/>
        <v>Period</v>
      </c>
      <c r="S63" s="55" t="str">
        <f ca="1" xml:space="preserve"> IF(ISNUMBER($W63),IF(COUNT($Q$3:$Q63)&gt;0,$W63 + $Q$204 - $V63 - $X63, $W63),"IEAC(t)sp")</f>
        <v>IEAC(t)sp</v>
      </c>
      <c r="T63" s="39" t="str">
        <f t="shared" ca="1" si="38"/>
        <v>Comp Date</v>
      </c>
      <c r="U63" s="59">
        <f>COUNTIF($P$3:$P63,"XX")</f>
        <v>0</v>
      </c>
      <c r="V63" s="59">
        <f>COUNTIF($Q$3:$Q63,"XX")</f>
        <v>0</v>
      </c>
      <c r="W63" s="158" t="str">
        <f t="shared" ca="1" si="39"/>
        <v>IEAC(t)sp</v>
      </c>
      <c r="X63" s="161" t="str">
        <f ca="1">IF(OR($P63 = "XX", ISNUMBER($P63)),IF($W63 &lt; MATCH(MAX($Q$3:$Q$202),$Q$3:$Q$202,1), COUNTIF(OFFSET($Q$3, $W63,0):$Q$202, "XX"),0), "DT Count")</f>
        <v>DT Count</v>
      </c>
      <c r="Y63" s="294" t="str">
        <f ca="1">IF(ISNUMBER(S63), 'Data Entry'!$E$16 *R63/S63, " ")</f>
        <v xml:space="preserve"> </v>
      </c>
      <c r="Z63" s="336"/>
    </row>
    <row r="64" spans="1:26" x14ac:dyDescent="0.2">
      <c r="A64" s="25" t="str">
        <f ca="1">'Data Conv'!G65</f>
        <v/>
      </c>
      <c r="B64" s="25" t="str">
        <f ca="1">'Data Conv'!H65</f>
        <v/>
      </c>
      <c r="C64" s="16" t="str">
        <f t="shared" ca="1" si="11"/>
        <v>Pc=&gt;Sc</v>
      </c>
      <c r="D64" s="17" t="str">
        <f t="shared" ca="1" si="27"/>
        <v xml:space="preserve">    NUM</v>
      </c>
      <c r="E64" s="17" t="str">
        <f t="shared" ca="1" si="28"/>
        <v xml:space="preserve">     DENOM</v>
      </c>
      <c r="F64" s="18" t="str">
        <f t="shared" ca="1" si="29"/>
        <v xml:space="preserve"> InterpVal</v>
      </c>
      <c r="G64" s="24" t="str">
        <f t="shared" ca="1" si="30"/>
        <v xml:space="preserve">  EScum</v>
      </c>
      <c r="H64" s="24" t="str">
        <f t="shared" ca="1" si="31"/>
        <v xml:space="preserve">   ESper</v>
      </c>
      <c r="I64" s="20" t="str">
        <f t="shared" ca="1" si="32"/>
        <v xml:space="preserve">  SPI(t)per</v>
      </c>
      <c r="J64" s="20" t="str">
        <f t="shared" ca="1" si="33"/>
        <v xml:space="preserve">  SPI(t)cum</v>
      </c>
      <c r="K64" s="22" t="str">
        <f t="shared" ca="1" si="34"/>
        <v>AT</v>
      </c>
      <c r="L64" s="20" t="str">
        <f t="shared" ca="1" si="35"/>
        <v xml:space="preserve">  SV(t)per</v>
      </c>
      <c r="M64" s="53" t="str">
        <f t="shared" ca="1" si="36"/>
        <v xml:space="preserve"> SV(t)cum</v>
      </c>
      <c r="N64" s="55" t="str">
        <f t="shared" ca="1" si="37"/>
        <v>IEAC(t)nx</v>
      </c>
      <c r="O64" s="39" t="str">
        <f t="shared" ca="1" si="24"/>
        <v>Comp Date</v>
      </c>
      <c r="P64" s="25" t="str">
        <f>IF('Data Conv'!A65 = 0, "", 'Data Conv'!A65)</f>
        <v/>
      </c>
      <c r="Q64" s="25" t="str">
        <f>IF('Data Conv'!B65 = 0, "", 'Data Conv'!B65)</f>
        <v/>
      </c>
      <c r="R64" s="61" t="str">
        <f t="shared" si="15"/>
        <v>Period</v>
      </c>
      <c r="S64" s="55" t="str">
        <f ca="1" xml:space="preserve"> IF(ISNUMBER($W64),IF(COUNT($Q$3:$Q64)&gt;0,$W64 + $Q$204 - $V64 - $X64, $W64),"IEAC(t)sp")</f>
        <v>IEAC(t)sp</v>
      </c>
      <c r="T64" s="39" t="str">
        <f t="shared" ca="1" si="38"/>
        <v>Comp Date</v>
      </c>
      <c r="U64" s="59">
        <f>COUNTIF($P$3:$P64,"XX")</f>
        <v>0</v>
      </c>
      <c r="V64" s="59">
        <f>COUNTIF($Q$3:$Q64,"XX")</f>
        <v>0</v>
      </c>
      <c r="W64" s="158" t="str">
        <f t="shared" ca="1" si="39"/>
        <v>IEAC(t)sp</v>
      </c>
      <c r="X64" s="161" t="str">
        <f ca="1">IF(OR($P64 = "XX", ISNUMBER($P64)),IF($W64 &lt; MATCH(MAX($Q$3:$Q$202),$Q$3:$Q$202,1), COUNTIF(OFFSET($Q$3, $W64,0):$Q$202, "XX"),0), "DT Count")</f>
        <v>DT Count</v>
      </c>
      <c r="Y64" s="294" t="str">
        <f ca="1">IF(ISNUMBER(S64), 'Data Entry'!$E$16 *R64/S64, " ")</f>
        <v xml:space="preserve"> </v>
      </c>
      <c r="Z64" s="336"/>
    </row>
    <row r="65" spans="1:26" x14ac:dyDescent="0.2">
      <c r="A65" s="25" t="str">
        <f ca="1">'Data Conv'!G66</f>
        <v/>
      </c>
      <c r="B65" s="25" t="str">
        <f ca="1">'Data Conv'!H66</f>
        <v/>
      </c>
      <c r="C65" s="16" t="str">
        <f t="shared" ca="1" si="11"/>
        <v>Pc=&gt;Sc</v>
      </c>
      <c r="D65" s="17" t="str">
        <f t="shared" ca="1" si="27"/>
        <v xml:space="preserve">    NUM</v>
      </c>
      <c r="E65" s="17" t="str">
        <f t="shared" ca="1" si="28"/>
        <v xml:space="preserve">     DENOM</v>
      </c>
      <c r="F65" s="18" t="str">
        <f t="shared" ca="1" si="29"/>
        <v xml:space="preserve"> InterpVal</v>
      </c>
      <c r="G65" s="24" t="str">
        <f t="shared" ca="1" si="30"/>
        <v xml:space="preserve">  EScum</v>
      </c>
      <c r="H65" s="24" t="str">
        <f t="shared" ca="1" si="31"/>
        <v xml:space="preserve">   ESper</v>
      </c>
      <c r="I65" s="20" t="str">
        <f t="shared" ca="1" si="32"/>
        <v xml:space="preserve">  SPI(t)per</v>
      </c>
      <c r="J65" s="20" t="str">
        <f t="shared" ca="1" si="33"/>
        <v xml:space="preserve">  SPI(t)cum</v>
      </c>
      <c r="K65" s="22" t="str">
        <f t="shared" ca="1" si="34"/>
        <v>AT</v>
      </c>
      <c r="L65" s="20" t="str">
        <f t="shared" ca="1" si="35"/>
        <v xml:space="preserve">  SV(t)per</v>
      </c>
      <c r="M65" s="53" t="str">
        <f t="shared" ca="1" si="36"/>
        <v xml:space="preserve"> SV(t)cum</v>
      </c>
      <c r="N65" s="55" t="str">
        <f t="shared" ca="1" si="37"/>
        <v>IEAC(t)nx</v>
      </c>
      <c r="O65" s="39" t="str">
        <f t="shared" ca="1" si="24"/>
        <v>Comp Date</v>
      </c>
      <c r="P65" s="25" t="str">
        <f>IF('Data Conv'!A66 = 0, "", 'Data Conv'!A66)</f>
        <v/>
      </c>
      <c r="Q65" s="25" t="str">
        <f>IF('Data Conv'!B66 = 0, "", 'Data Conv'!B66)</f>
        <v/>
      </c>
      <c r="R65" s="61" t="str">
        <f t="shared" si="15"/>
        <v>Period</v>
      </c>
      <c r="S65" s="55" t="str">
        <f ca="1" xml:space="preserve"> IF(ISNUMBER($W65),IF(COUNT($Q$3:$Q65)&gt;0,$W65 + $Q$204 - $V65 - $X65, $W65),"IEAC(t)sp")</f>
        <v>IEAC(t)sp</v>
      </c>
      <c r="T65" s="39" t="str">
        <f t="shared" ca="1" si="38"/>
        <v>Comp Date</v>
      </c>
      <c r="U65" s="59">
        <f>COUNTIF($P$3:$P65,"XX")</f>
        <v>0</v>
      </c>
      <c r="V65" s="59">
        <f>COUNTIF($Q$3:$Q65,"XX")</f>
        <v>0</v>
      </c>
      <c r="W65" s="158" t="str">
        <f t="shared" ca="1" si="39"/>
        <v>IEAC(t)sp</v>
      </c>
      <c r="X65" s="161" t="str">
        <f ca="1">IF(OR($P65 = "XX", ISNUMBER($P65)),IF($W65 &lt; MATCH(MAX($Q$3:$Q$202),$Q$3:$Q$202,1), COUNTIF(OFFSET($Q$3, $W65,0):$Q$202, "XX"),0), "DT Count")</f>
        <v>DT Count</v>
      </c>
      <c r="Y65" s="294" t="str">
        <f ca="1">IF(ISNUMBER(S65), 'Data Entry'!$E$16 *R65/S65, " ")</f>
        <v xml:space="preserve"> </v>
      </c>
      <c r="Z65" s="336"/>
    </row>
    <row r="66" spans="1:26" x14ac:dyDescent="0.2">
      <c r="A66" s="25" t="str">
        <f ca="1">'Data Conv'!G67</f>
        <v/>
      </c>
      <c r="B66" s="25" t="str">
        <f ca="1">'Data Conv'!H67</f>
        <v/>
      </c>
      <c r="C66" s="16" t="str">
        <f t="shared" ca="1" si="11"/>
        <v>Pc=&gt;Sc</v>
      </c>
      <c r="D66" s="17" t="str">
        <f t="shared" ca="1" si="27"/>
        <v xml:space="preserve">    NUM</v>
      </c>
      <c r="E66" s="17" t="str">
        <f t="shared" ca="1" si="28"/>
        <v xml:space="preserve">     DENOM</v>
      </c>
      <c r="F66" s="18" t="str">
        <f t="shared" ca="1" si="29"/>
        <v xml:space="preserve"> InterpVal</v>
      </c>
      <c r="G66" s="24" t="str">
        <f t="shared" ca="1" si="30"/>
        <v xml:space="preserve">  EScum</v>
      </c>
      <c r="H66" s="24" t="str">
        <f t="shared" ca="1" si="31"/>
        <v xml:space="preserve">   ESper</v>
      </c>
      <c r="I66" s="20" t="str">
        <f t="shared" ca="1" si="32"/>
        <v xml:space="preserve">  SPI(t)per</v>
      </c>
      <c r="J66" s="20" t="str">
        <f t="shared" ca="1" si="33"/>
        <v xml:space="preserve">  SPI(t)cum</v>
      </c>
      <c r="K66" s="22" t="str">
        <f t="shared" ca="1" si="34"/>
        <v>AT</v>
      </c>
      <c r="L66" s="20" t="str">
        <f t="shared" ca="1" si="35"/>
        <v xml:space="preserve">  SV(t)per</v>
      </c>
      <c r="M66" s="53" t="str">
        <f t="shared" ca="1" si="36"/>
        <v xml:space="preserve"> SV(t)cum</v>
      </c>
      <c r="N66" s="55" t="str">
        <f t="shared" ca="1" si="37"/>
        <v>IEAC(t)nx</v>
      </c>
      <c r="O66" s="39" t="str">
        <f t="shared" ca="1" si="24"/>
        <v>Comp Date</v>
      </c>
      <c r="P66" s="25" t="str">
        <f>IF('Data Conv'!A67 = 0, "", 'Data Conv'!A67)</f>
        <v/>
      </c>
      <c r="Q66" s="25" t="str">
        <f>IF('Data Conv'!B67 = 0, "", 'Data Conv'!B67)</f>
        <v/>
      </c>
      <c r="R66" s="61" t="str">
        <f t="shared" si="15"/>
        <v>Period</v>
      </c>
      <c r="S66" s="55" t="str">
        <f ca="1" xml:space="preserve"> IF(ISNUMBER($W66),IF(COUNT($Q$3:$Q66)&gt;0,$W66 + $Q$204 - $V66 - $X66, $W66),"IEAC(t)sp")</f>
        <v>IEAC(t)sp</v>
      </c>
      <c r="T66" s="39" t="str">
        <f t="shared" ca="1" si="38"/>
        <v>Comp Date</v>
      </c>
      <c r="U66" s="59">
        <f>COUNTIF($P$3:$P66,"XX")</f>
        <v>0</v>
      </c>
      <c r="V66" s="59">
        <f>COUNTIF($Q$3:$Q66,"XX")</f>
        <v>0</v>
      </c>
      <c r="W66" s="158" t="str">
        <f t="shared" ca="1" si="39"/>
        <v>IEAC(t)sp</v>
      </c>
      <c r="X66" s="161" t="str">
        <f ca="1">IF(OR($P66 = "XX", ISNUMBER($P66)),IF($W66 &lt; MATCH(MAX($Q$3:$Q$202),$Q$3:$Q$202,1), COUNTIF(OFFSET($Q$3, $W66,0):$Q$202, "XX"),0), "DT Count")</f>
        <v>DT Count</v>
      </c>
      <c r="Y66" s="294" t="str">
        <f ca="1">IF(ISNUMBER(S66), 'Data Entry'!$E$16 *R66/S66, " ")</f>
        <v xml:space="preserve"> </v>
      </c>
      <c r="Z66" s="336"/>
    </row>
    <row r="67" spans="1:26" x14ac:dyDescent="0.2">
      <c r="A67" s="25" t="str">
        <f ca="1">'Data Conv'!G68</f>
        <v/>
      </c>
      <c r="B67" s="25" t="str">
        <f ca="1">'Data Conv'!H68</f>
        <v/>
      </c>
      <c r="C67" s="16" t="str">
        <f t="shared" ca="1" si="11"/>
        <v>Pc=&gt;Sc</v>
      </c>
      <c r="D67" s="17" t="str">
        <f t="shared" ca="1" si="27"/>
        <v xml:space="preserve">    NUM</v>
      </c>
      <c r="E67" s="17" t="str">
        <f t="shared" ca="1" si="28"/>
        <v xml:space="preserve">     DENOM</v>
      </c>
      <c r="F67" s="18" t="str">
        <f t="shared" ca="1" si="29"/>
        <v xml:space="preserve"> InterpVal</v>
      </c>
      <c r="G67" s="24" t="str">
        <f t="shared" ca="1" si="30"/>
        <v xml:space="preserve">  EScum</v>
      </c>
      <c r="H67" s="24" t="str">
        <f t="shared" ca="1" si="31"/>
        <v xml:space="preserve">   ESper</v>
      </c>
      <c r="I67" s="20" t="str">
        <f t="shared" ca="1" si="32"/>
        <v xml:space="preserve">  SPI(t)per</v>
      </c>
      <c r="J67" s="20" t="str">
        <f t="shared" ca="1" si="33"/>
        <v xml:space="preserve">  SPI(t)cum</v>
      </c>
      <c r="K67" s="22" t="str">
        <f t="shared" ca="1" si="34"/>
        <v>AT</v>
      </c>
      <c r="L67" s="20" t="str">
        <f t="shared" ca="1" si="35"/>
        <v xml:space="preserve">  SV(t)per</v>
      </c>
      <c r="M67" s="53" t="str">
        <f t="shared" ca="1" si="36"/>
        <v xml:space="preserve"> SV(t)cum</v>
      </c>
      <c r="N67" s="55" t="str">
        <f t="shared" ca="1" si="37"/>
        <v>IEAC(t)nx</v>
      </c>
      <c r="O67" s="39" t="str">
        <f t="shared" ref="O67:O98" ca="1" si="40">IF(AND(ISNUMBER(N67),ISNUMBER($O$204)),$O$204 + N67*$T$203,"Comp Date")</f>
        <v>Comp Date</v>
      </c>
      <c r="P67" s="25" t="str">
        <f>IF('Data Conv'!A68 = 0, "", 'Data Conv'!A68)</f>
        <v/>
      </c>
      <c r="Q67" s="25" t="str">
        <f>IF('Data Conv'!B68 = 0, "", 'Data Conv'!B68)</f>
        <v/>
      </c>
      <c r="R67" s="61" t="str">
        <f t="shared" si="15"/>
        <v>Period</v>
      </c>
      <c r="S67" s="55" t="str">
        <f ca="1" xml:space="preserve"> IF(ISNUMBER($W67),IF(COUNT($Q$3:$Q67)&gt;0,$W67 + $Q$204 - $V67 - $X67, $W67),"IEAC(t)sp")</f>
        <v>IEAC(t)sp</v>
      </c>
      <c r="T67" s="39" t="str">
        <f t="shared" ca="1" si="38"/>
        <v>Comp Date</v>
      </c>
      <c r="U67" s="59">
        <f>COUNTIF($P$3:$P67,"XX")</f>
        <v>0</v>
      </c>
      <c r="V67" s="59">
        <f>COUNTIF($Q$3:$Q67,"XX")</f>
        <v>0</v>
      </c>
      <c r="W67" s="158" t="str">
        <f t="shared" ca="1" si="39"/>
        <v>IEAC(t)sp</v>
      </c>
      <c r="X67" s="161" t="str">
        <f ca="1">IF(OR($P67 = "XX", ISNUMBER($P67)),IF($W67 &lt; MATCH(MAX($Q$3:$Q$202),$Q$3:$Q$202,1), COUNTIF(OFFSET($Q$3, $W67,0):$Q$202, "XX"),0), "DT Count")</f>
        <v>DT Count</v>
      </c>
      <c r="Y67" s="294" t="str">
        <f ca="1">IF(ISNUMBER(S67), 'Data Entry'!$E$16 *R67/S67, " ")</f>
        <v xml:space="preserve"> </v>
      </c>
      <c r="Z67" s="336"/>
    </row>
    <row r="68" spans="1:26" x14ac:dyDescent="0.2">
      <c r="A68" s="25" t="str">
        <f ca="1">'Data Conv'!G69</f>
        <v/>
      </c>
      <c r="B68" s="25" t="str">
        <f ca="1">'Data Conv'!H69</f>
        <v/>
      </c>
      <c r="C68" s="16" t="str">
        <f t="shared" ca="1" si="11"/>
        <v>Pc=&gt;Sc</v>
      </c>
      <c r="D68" s="17" t="str">
        <f t="shared" ca="1" si="27"/>
        <v xml:space="preserve">    NUM</v>
      </c>
      <c r="E68" s="17" t="str">
        <f t="shared" ca="1" si="28"/>
        <v xml:space="preserve">     DENOM</v>
      </c>
      <c r="F68" s="18" t="str">
        <f t="shared" ca="1" si="29"/>
        <v xml:space="preserve"> InterpVal</v>
      </c>
      <c r="G68" s="24" t="str">
        <f t="shared" ca="1" si="30"/>
        <v xml:space="preserve">  EScum</v>
      </c>
      <c r="H68" s="24" t="str">
        <f t="shared" ca="1" si="31"/>
        <v xml:space="preserve">   ESper</v>
      </c>
      <c r="I68" s="20" t="str">
        <f t="shared" ca="1" si="32"/>
        <v xml:space="preserve">  SPI(t)per</v>
      </c>
      <c r="J68" s="20" t="str">
        <f t="shared" ca="1" si="33"/>
        <v xml:space="preserve">  SPI(t)cum</v>
      </c>
      <c r="K68" s="22" t="str">
        <f t="shared" ca="1" si="34"/>
        <v>AT</v>
      </c>
      <c r="L68" s="20" t="str">
        <f t="shared" ca="1" si="35"/>
        <v xml:space="preserve">  SV(t)per</v>
      </c>
      <c r="M68" s="53" t="str">
        <f t="shared" ca="1" si="36"/>
        <v xml:space="preserve"> SV(t)cum</v>
      </c>
      <c r="N68" s="55" t="str">
        <f t="shared" ca="1" si="37"/>
        <v>IEAC(t)nx</v>
      </c>
      <c r="O68" s="39" t="str">
        <f t="shared" ca="1" si="40"/>
        <v>Comp Date</v>
      </c>
      <c r="P68" s="25" t="str">
        <f>IF('Data Conv'!A69 = 0, "", 'Data Conv'!A69)</f>
        <v/>
      </c>
      <c r="Q68" s="25" t="str">
        <f>IF('Data Conv'!B69 = 0, "", 'Data Conv'!B69)</f>
        <v/>
      </c>
      <c r="R68" s="61" t="str">
        <f t="shared" si="15"/>
        <v>Period</v>
      </c>
      <c r="S68" s="55" t="str">
        <f ca="1" xml:space="preserve"> IF(ISNUMBER($W68),IF(COUNT($Q$3:$Q68)&gt;0,$W68 + $Q$204 - $V68 - $X68, $W68),"IEAC(t)sp")</f>
        <v>IEAC(t)sp</v>
      </c>
      <c r="T68" s="39" t="str">
        <f t="shared" ca="1" si="38"/>
        <v>Comp Date</v>
      </c>
      <c r="U68" s="59">
        <f>COUNTIF($P$3:$P68,"XX")</f>
        <v>0</v>
      </c>
      <c r="V68" s="59">
        <f>COUNTIF($Q$3:$Q68,"XX")</f>
        <v>0</v>
      </c>
      <c r="W68" s="158" t="str">
        <f t="shared" ca="1" si="39"/>
        <v>IEAC(t)sp</v>
      </c>
      <c r="X68" s="161" t="str">
        <f ca="1">IF(OR($P68 = "XX", ISNUMBER($P68)),IF($W68 &lt; MATCH(MAX($Q$3:$Q$202),$Q$3:$Q$202,1), COUNTIF(OFFSET($Q$3, $W68,0):$Q$202, "XX"),0), "DT Count")</f>
        <v>DT Count</v>
      </c>
      <c r="Y68" s="294" t="str">
        <f ca="1">IF(ISNUMBER(S68), 'Data Entry'!$E$16 *R68/S68, " ")</f>
        <v xml:space="preserve"> </v>
      </c>
      <c r="Z68" s="336"/>
    </row>
    <row r="69" spans="1:26" x14ac:dyDescent="0.2">
      <c r="A69" s="25" t="str">
        <f ca="1">'Data Conv'!G70</f>
        <v/>
      </c>
      <c r="B69" s="25" t="str">
        <f ca="1">'Data Conv'!H70</f>
        <v/>
      </c>
      <c r="C69" s="16" t="str">
        <f t="shared" ref="C69:C132" ca="1" si="41">IF(ISNUMBER(A69),COUNTIF($B$3:$B$202,CONCATENATE("&lt;=",A69)),"Pc=&gt;Sc")</f>
        <v>Pc=&gt;Sc</v>
      </c>
      <c r="D69" s="17" t="str">
        <f t="shared" ca="1" si="27"/>
        <v xml:space="preserve">    NUM</v>
      </c>
      <c r="E69" s="17" t="str">
        <f t="shared" ca="1" si="28"/>
        <v xml:space="preserve">     DENOM</v>
      </c>
      <c r="F69" s="18" t="str">
        <f t="shared" ca="1" si="29"/>
        <v xml:space="preserve"> InterpVal</v>
      </c>
      <c r="G69" s="24" t="str">
        <f t="shared" ca="1" si="30"/>
        <v xml:space="preserve">  EScum</v>
      </c>
      <c r="H69" s="24" t="str">
        <f t="shared" ca="1" si="31"/>
        <v xml:space="preserve">   ESper</v>
      </c>
      <c r="I69" s="20" t="str">
        <f t="shared" ca="1" si="32"/>
        <v xml:space="preserve">  SPI(t)per</v>
      </c>
      <c r="J69" s="20" t="str">
        <f t="shared" ca="1" si="33"/>
        <v xml:space="preserve">  SPI(t)cum</v>
      </c>
      <c r="K69" s="22" t="str">
        <f t="shared" ca="1" si="34"/>
        <v>AT</v>
      </c>
      <c r="L69" s="20" t="str">
        <f t="shared" ca="1" si="35"/>
        <v xml:space="preserve">  SV(t)per</v>
      </c>
      <c r="M69" s="53" t="str">
        <f t="shared" ca="1" si="36"/>
        <v xml:space="preserve"> SV(t)cum</v>
      </c>
      <c r="N69" s="55" t="str">
        <f t="shared" ca="1" si="37"/>
        <v>IEAC(t)nx</v>
      </c>
      <c r="O69" s="39" t="str">
        <f t="shared" ca="1" si="40"/>
        <v>Comp Date</v>
      </c>
      <c r="P69" s="25" t="str">
        <f>IF('Data Conv'!A70 = 0, "", 'Data Conv'!A70)</f>
        <v/>
      </c>
      <c r="Q69" s="25" t="str">
        <f>IF('Data Conv'!B70 = 0, "", 'Data Conv'!B70)</f>
        <v/>
      </c>
      <c r="R69" s="61" t="str">
        <f t="shared" ref="R69:R132" si="42">IF(P69=0, "", IF(OR(ISNUMBER(P69), P69 = "XX"), R68 + 1, "Period"))</f>
        <v>Period</v>
      </c>
      <c r="S69" s="55" t="str">
        <f ca="1" xml:space="preserve"> IF(ISNUMBER($W69),IF(COUNT($Q$3:$Q69)&gt;0,$W69 + $Q$204 - $V69 - $X69, $W69),"IEAC(t)sp")</f>
        <v>IEAC(t)sp</v>
      </c>
      <c r="T69" s="39" t="str">
        <f t="shared" ca="1" si="38"/>
        <v>Comp Date</v>
      </c>
      <c r="U69" s="59">
        <f>COUNTIF($P$3:$P69,"XX")</f>
        <v>0</v>
      </c>
      <c r="V69" s="59">
        <f>COUNTIF($Q$3:$Q69,"XX")</f>
        <v>0</v>
      </c>
      <c r="W69" s="158" t="str">
        <f t="shared" ca="1" si="39"/>
        <v>IEAC(t)sp</v>
      </c>
      <c r="X69" s="161" t="str">
        <f ca="1">IF(OR($P69 = "XX", ISNUMBER($P69)),IF($W69 &lt; MATCH(MAX($Q$3:$Q$202),$Q$3:$Q$202,1), COUNTIF(OFFSET($Q$3, $W69,0):$Q$202, "XX"),0), "DT Count")</f>
        <v>DT Count</v>
      </c>
      <c r="Y69" s="294" t="str">
        <f ca="1">IF(ISNUMBER(S69), 'Data Entry'!$E$16 *R69/S69, " ")</f>
        <v xml:space="preserve"> </v>
      </c>
      <c r="Z69" s="336"/>
    </row>
    <row r="70" spans="1:26" x14ac:dyDescent="0.2">
      <c r="A70" s="25" t="str">
        <f ca="1">'Data Conv'!G71</f>
        <v/>
      </c>
      <c r="B70" s="25" t="str">
        <f ca="1">'Data Conv'!H71</f>
        <v/>
      </c>
      <c r="C70" s="16" t="str">
        <f t="shared" ca="1" si="41"/>
        <v>Pc=&gt;Sc</v>
      </c>
      <c r="D70" s="17" t="str">
        <f t="shared" ca="1" si="27"/>
        <v xml:space="preserve">    NUM</v>
      </c>
      <c r="E70" s="17" t="str">
        <f t="shared" ca="1" si="28"/>
        <v xml:space="preserve">     DENOM</v>
      </c>
      <c r="F70" s="18" t="str">
        <f t="shared" ca="1" si="29"/>
        <v xml:space="preserve"> InterpVal</v>
      </c>
      <c r="G70" s="24" t="str">
        <f t="shared" ca="1" si="30"/>
        <v xml:space="preserve">  EScum</v>
      </c>
      <c r="H70" s="24" t="str">
        <f t="shared" ca="1" si="31"/>
        <v xml:space="preserve">   ESper</v>
      </c>
      <c r="I70" s="20" t="str">
        <f t="shared" ca="1" si="32"/>
        <v xml:space="preserve">  SPI(t)per</v>
      </c>
      <c r="J70" s="20" t="str">
        <f t="shared" ca="1" si="33"/>
        <v xml:space="preserve">  SPI(t)cum</v>
      </c>
      <c r="K70" s="22" t="str">
        <f t="shared" ca="1" si="34"/>
        <v>AT</v>
      </c>
      <c r="L70" s="20" t="str">
        <f t="shared" ca="1" si="35"/>
        <v xml:space="preserve">  SV(t)per</v>
      </c>
      <c r="M70" s="53" t="str">
        <f t="shared" ca="1" si="36"/>
        <v xml:space="preserve"> SV(t)cum</v>
      </c>
      <c r="N70" s="55" t="str">
        <f t="shared" ca="1" si="37"/>
        <v>IEAC(t)nx</v>
      </c>
      <c r="O70" s="39" t="str">
        <f t="shared" ca="1" si="40"/>
        <v>Comp Date</v>
      </c>
      <c r="P70" s="25" t="str">
        <f>IF('Data Conv'!A71 = 0, "", 'Data Conv'!A71)</f>
        <v/>
      </c>
      <c r="Q70" s="25" t="str">
        <f>IF('Data Conv'!B71 = 0, "", 'Data Conv'!B71)</f>
        <v/>
      </c>
      <c r="R70" s="61" t="str">
        <f t="shared" si="42"/>
        <v>Period</v>
      </c>
      <c r="S70" s="55" t="str">
        <f ca="1" xml:space="preserve"> IF(ISNUMBER($W70),IF(COUNT($Q$3:$Q70)&gt;0,$W70 + $Q$204 - $V70 - $X70, $W70),"IEAC(t)sp")</f>
        <v>IEAC(t)sp</v>
      </c>
      <c r="T70" s="39" t="str">
        <f t="shared" ca="1" si="38"/>
        <v>Comp Date</v>
      </c>
      <c r="U70" s="59">
        <f>COUNTIF($P$3:$P70,"XX")</f>
        <v>0</v>
      </c>
      <c r="V70" s="59">
        <f>COUNTIF($Q$3:$Q70,"XX")</f>
        <v>0</v>
      </c>
      <c r="W70" s="158" t="str">
        <f t="shared" ca="1" si="39"/>
        <v>IEAC(t)sp</v>
      </c>
      <c r="X70" s="161" t="str">
        <f ca="1">IF(OR($P70 = "XX", ISNUMBER($P70)),IF($W70 &lt; MATCH(MAX($Q$3:$Q$202),$Q$3:$Q$202,1), COUNTIF(OFFSET($Q$3, $W70,0):$Q$202, "XX"),0), "DT Count")</f>
        <v>DT Count</v>
      </c>
      <c r="Y70" s="294" t="str">
        <f ca="1">IF(ISNUMBER(S70), 'Data Entry'!$E$16 *R70/S70, " ")</f>
        <v xml:space="preserve"> </v>
      </c>
      <c r="Z70" s="336"/>
    </row>
    <row r="71" spans="1:26" x14ac:dyDescent="0.2">
      <c r="A71" s="25" t="str">
        <f ca="1">'Data Conv'!G72</f>
        <v/>
      </c>
      <c r="B71" s="25" t="str">
        <f ca="1">'Data Conv'!H72</f>
        <v/>
      </c>
      <c r="C71" s="16" t="str">
        <f t="shared" ca="1" si="41"/>
        <v>Pc=&gt;Sc</v>
      </c>
      <c r="D71" s="17" t="str">
        <f t="shared" ca="1" si="27"/>
        <v xml:space="preserve">    NUM</v>
      </c>
      <c r="E71" s="17" t="str">
        <f t="shared" ca="1" si="28"/>
        <v xml:space="preserve">     DENOM</v>
      </c>
      <c r="F71" s="18" t="str">
        <f t="shared" ca="1" si="29"/>
        <v xml:space="preserve"> InterpVal</v>
      </c>
      <c r="G71" s="24" t="str">
        <f t="shared" ca="1" si="30"/>
        <v xml:space="preserve">  EScum</v>
      </c>
      <c r="H71" s="24" t="str">
        <f t="shared" ca="1" si="31"/>
        <v xml:space="preserve">   ESper</v>
      </c>
      <c r="I71" s="20" t="str">
        <f t="shared" ca="1" si="32"/>
        <v xml:space="preserve">  SPI(t)per</v>
      </c>
      <c r="J71" s="20" t="str">
        <f t="shared" ca="1" si="33"/>
        <v xml:space="preserve">  SPI(t)cum</v>
      </c>
      <c r="K71" s="22" t="str">
        <f t="shared" ca="1" si="34"/>
        <v>AT</v>
      </c>
      <c r="L71" s="20" t="str">
        <f t="shared" ca="1" si="35"/>
        <v xml:space="preserve">  SV(t)per</v>
      </c>
      <c r="M71" s="53" t="str">
        <f t="shared" ca="1" si="36"/>
        <v xml:space="preserve"> SV(t)cum</v>
      </c>
      <c r="N71" s="55" t="str">
        <f t="shared" ca="1" si="37"/>
        <v>IEAC(t)nx</v>
      </c>
      <c r="O71" s="39" t="str">
        <f t="shared" ca="1" si="40"/>
        <v>Comp Date</v>
      </c>
      <c r="P71" s="25" t="str">
        <f>IF('Data Conv'!A72 = 0, "", 'Data Conv'!A72)</f>
        <v/>
      </c>
      <c r="Q71" s="25" t="str">
        <f>IF('Data Conv'!B72 = 0, "", 'Data Conv'!B72)</f>
        <v/>
      </c>
      <c r="R71" s="61" t="str">
        <f t="shared" si="42"/>
        <v>Period</v>
      </c>
      <c r="S71" s="55" t="str">
        <f ca="1" xml:space="preserve"> IF(ISNUMBER($W71),IF(COUNT($Q$3:$Q71)&gt;0,$W71 + $Q$204 - $V71 - $X71, $W71),"IEAC(t)sp")</f>
        <v>IEAC(t)sp</v>
      </c>
      <c r="T71" s="39" t="str">
        <f t="shared" ca="1" si="38"/>
        <v>Comp Date</v>
      </c>
      <c r="U71" s="59">
        <f>COUNTIF($P$3:$P71,"XX")</f>
        <v>0</v>
      </c>
      <c r="V71" s="59">
        <f>COUNTIF($Q$3:$Q71,"XX")</f>
        <v>0</v>
      </c>
      <c r="W71" s="158" t="str">
        <f t="shared" ca="1" si="39"/>
        <v>IEAC(t)sp</v>
      </c>
      <c r="X71" s="161" t="str">
        <f ca="1">IF(OR($P71 = "XX", ISNUMBER($P71)),IF($W71 &lt; MATCH(MAX($Q$3:$Q$202),$Q$3:$Q$202,1), COUNTIF(OFFSET($Q$3, $W71,0):$Q$202, "XX"),0), "DT Count")</f>
        <v>DT Count</v>
      </c>
      <c r="Y71" s="294" t="str">
        <f ca="1">IF(ISNUMBER(S71), 'Data Entry'!$E$16 *R71/S71, " ")</f>
        <v xml:space="preserve"> </v>
      </c>
      <c r="Z71" s="336"/>
    </row>
    <row r="72" spans="1:26" x14ac:dyDescent="0.2">
      <c r="A72" s="25" t="str">
        <f ca="1">'Data Conv'!G73</f>
        <v/>
      </c>
      <c r="B72" s="25" t="str">
        <f ca="1">'Data Conv'!H73</f>
        <v/>
      </c>
      <c r="C72" s="16" t="str">
        <f t="shared" ca="1" si="41"/>
        <v>Pc=&gt;Sc</v>
      </c>
      <c r="D72" s="17" t="str">
        <f t="shared" ca="1" si="27"/>
        <v xml:space="preserve">    NUM</v>
      </c>
      <c r="E72" s="17" t="str">
        <f t="shared" ca="1" si="28"/>
        <v xml:space="preserve">     DENOM</v>
      </c>
      <c r="F72" s="18" t="str">
        <f t="shared" ca="1" si="29"/>
        <v xml:space="preserve"> InterpVal</v>
      </c>
      <c r="G72" s="24" t="str">
        <f t="shared" ca="1" si="30"/>
        <v xml:space="preserve">  EScum</v>
      </c>
      <c r="H72" s="24" t="str">
        <f t="shared" ca="1" si="31"/>
        <v xml:space="preserve">   ESper</v>
      </c>
      <c r="I72" s="20" t="str">
        <f t="shared" ca="1" si="32"/>
        <v xml:space="preserve">  SPI(t)per</v>
      </c>
      <c r="J72" s="20" t="str">
        <f t="shared" ca="1" si="33"/>
        <v xml:space="preserve">  SPI(t)cum</v>
      </c>
      <c r="K72" s="22" t="str">
        <f t="shared" ca="1" si="34"/>
        <v>AT</v>
      </c>
      <c r="L72" s="20" t="str">
        <f t="shared" ca="1" si="35"/>
        <v xml:space="preserve">  SV(t)per</v>
      </c>
      <c r="M72" s="53" t="str">
        <f t="shared" ca="1" si="36"/>
        <v xml:space="preserve"> SV(t)cum</v>
      </c>
      <c r="N72" s="55" t="str">
        <f t="shared" ca="1" si="37"/>
        <v>IEAC(t)nx</v>
      </c>
      <c r="O72" s="39" t="str">
        <f t="shared" ca="1" si="40"/>
        <v>Comp Date</v>
      </c>
      <c r="P72" s="25" t="str">
        <f>IF('Data Conv'!A73 = 0, "", 'Data Conv'!A73)</f>
        <v/>
      </c>
      <c r="Q72" s="25" t="str">
        <f>IF('Data Conv'!B73 = 0, "", 'Data Conv'!B73)</f>
        <v/>
      </c>
      <c r="R72" s="61" t="str">
        <f t="shared" si="42"/>
        <v>Period</v>
      </c>
      <c r="S72" s="55" t="str">
        <f ca="1" xml:space="preserve"> IF(ISNUMBER($W72),IF(COUNT($Q$3:$Q72)&gt;0,$W72 + $Q$204 - $V72 - $X72, $W72),"IEAC(t)sp")</f>
        <v>IEAC(t)sp</v>
      </c>
      <c r="T72" s="39" t="str">
        <f t="shared" ca="1" si="38"/>
        <v>Comp Date</v>
      </c>
      <c r="U72" s="59">
        <f>COUNTIF($P$3:$P72,"XX")</f>
        <v>0</v>
      </c>
      <c r="V72" s="59">
        <f>COUNTIF($Q$3:$Q72,"XX")</f>
        <v>0</v>
      </c>
      <c r="W72" s="158" t="str">
        <f t="shared" ca="1" si="39"/>
        <v>IEAC(t)sp</v>
      </c>
      <c r="X72" s="161" t="str">
        <f ca="1">IF(OR($P72 = "XX", ISNUMBER($P72)),IF($W72 &lt; MATCH(MAX($Q$3:$Q$202),$Q$3:$Q$202,1), COUNTIF(OFFSET($Q$3, $W72,0):$Q$202, "XX"),0), "DT Count")</f>
        <v>DT Count</v>
      </c>
      <c r="Y72" s="294" t="str">
        <f ca="1">IF(ISNUMBER(S72), 'Data Entry'!$E$16 *R72/S72, " ")</f>
        <v xml:space="preserve"> </v>
      </c>
      <c r="Z72" s="336"/>
    </row>
    <row r="73" spans="1:26" x14ac:dyDescent="0.2">
      <c r="A73" s="25" t="str">
        <f ca="1">'Data Conv'!G74</f>
        <v/>
      </c>
      <c r="B73" s="25" t="str">
        <f ca="1">'Data Conv'!H74</f>
        <v/>
      </c>
      <c r="C73" s="16" t="str">
        <f t="shared" ca="1" si="41"/>
        <v>Pc=&gt;Sc</v>
      </c>
      <c r="D73" s="17" t="str">
        <f t="shared" ca="1" si="27"/>
        <v xml:space="preserve">    NUM</v>
      </c>
      <c r="E73" s="17" t="str">
        <f t="shared" ca="1" si="28"/>
        <v xml:space="preserve">     DENOM</v>
      </c>
      <c r="F73" s="18" t="str">
        <f t="shared" ca="1" si="29"/>
        <v xml:space="preserve"> InterpVal</v>
      </c>
      <c r="G73" s="24" t="str">
        <f t="shared" ca="1" si="30"/>
        <v xml:space="preserve">  EScum</v>
      </c>
      <c r="H73" s="24" t="str">
        <f t="shared" ca="1" si="31"/>
        <v xml:space="preserve">   ESper</v>
      </c>
      <c r="I73" s="20" t="str">
        <f t="shared" ca="1" si="32"/>
        <v xml:space="preserve">  SPI(t)per</v>
      </c>
      <c r="J73" s="20" t="str">
        <f t="shared" ca="1" si="33"/>
        <v xml:space="preserve">  SPI(t)cum</v>
      </c>
      <c r="K73" s="22" t="str">
        <f t="shared" ca="1" si="34"/>
        <v>AT</v>
      </c>
      <c r="L73" s="20" t="str">
        <f t="shared" ca="1" si="35"/>
        <v xml:space="preserve">  SV(t)per</v>
      </c>
      <c r="M73" s="53" t="str">
        <f t="shared" ca="1" si="36"/>
        <v xml:space="preserve"> SV(t)cum</v>
      </c>
      <c r="N73" s="55" t="str">
        <f t="shared" ca="1" si="37"/>
        <v>IEAC(t)nx</v>
      </c>
      <c r="O73" s="39" t="str">
        <f t="shared" ca="1" si="40"/>
        <v>Comp Date</v>
      </c>
      <c r="P73" s="25" t="str">
        <f>IF('Data Conv'!A74 = 0, "", 'Data Conv'!A74)</f>
        <v/>
      </c>
      <c r="Q73" s="25" t="str">
        <f>IF('Data Conv'!B74 = 0, "", 'Data Conv'!B74)</f>
        <v/>
      </c>
      <c r="R73" s="61" t="str">
        <f t="shared" si="42"/>
        <v>Period</v>
      </c>
      <c r="S73" s="55" t="str">
        <f ca="1" xml:space="preserve"> IF(ISNUMBER($W73),IF(COUNT($Q$3:$Q73)&gt;0,$W73 + $Q$204 - $V73 - $X73, $W73),"IEAC(t)sp")</f>
        <v>IEAC(t)sp</v>
      </c>
      <c r="T73" s="39" t="str">
        <f t="shared" ca="1" si="38"/>
        <v>Comp Date</v>
      </c>
      <c r="U73" s="59">
        <f>COUNTIF($P$3:$P73,"XX")</f>
        <v>0</v>
      </c>
      <c r="V73" s="59">
        <f>COUNTIF($Q$3:$Q73,"XX")</f>
        <v>0</v>
      </c>
      <c r="W73" s="158" t="str">
        <f t="shared" ca="1" si="39"/>
        <v>IEAC(t)sp</v>
      </c>
      <c r="X73" s="161" t="str">
        <f ca="1">IF(OR($P73 = "XX", ISNUMBER($P73)),IF($W73 &lt; MATCH(MAX($Q$3:$Q$202),$Q$3:$Q$202,1), COUNTIF(OFFSET($Q$3, $W73,0):$Q$202, "XX"),0), "DT Count")</f>
        <v>DT Count</v>
      </c>
      <c r="Y73" s="294" t="str">
        <f ca="1">IF(ISNUMBER(S73), 'Data Entry'!$E$16 *R73/S73, " ")</f>
        <v xml:space="preserve"> </v>
      </c>
      <c r="Z73" s="336"/>
    </row>
    <row r="74" spans="1:26" x14ac:dyDescent="0.2">
      <c r="A74" s="25" t="str">
        <f ca="1">'Data Conv'!G75</f>
        <v/>
      </c>
      <c r="B74" s="25" t="str">
        <f ca="1">'Data Conv'!H75</f>
        <v/>
      </c>
      <c r="C74" s="16" t="str">
        <f t="shared" ca="1" si="41"/>
        <v>Pc=&gt;Sc</v>
      </c>
      <c r="D74" s="17" t="str">
        <f t="shared" ca="1" si="27"/>
        <v xml:space="preserve">    NUM</v>
      </c>
      <c r="E74" s="17" t="str">
        <f t="shared" ca="1" si="28"/>
        <v xml:space="preserve">     DENOM</v>
      </c>
      <c r="F74" s="18" t="str">
        <f t="shared" ca="1" si="29"/>
        <v xml:space="preserve"> InterpVal</v>
      </c>
      <c r="G74" s="24" t="str">
        <f t="shared" ca="1" si="30"/>
        <v xml:space="preserve">  EScum</v>
      </c>
      <c r="H74" s="24" t="str">
        <f t="shared" ca="1" si="31"/>
        <v xml:space="preserve">   ESper</v>
      </c>
      <c r="I74" s="20" t="str">
        <f t="shared" ca="1" si="32"/>
        <v xml:space="preserve">  SPI(t)per</v>
      </c>
      <c r="J74" s="20" t="str">
        <f t="shared" ca="1" si="33"/>
        <v xml:space="preserve">  SPI(t)cum</v>
      </c>
      <c r="K74" s="22" t="str">
        <f t="shared" ca="1" si="34"/>
        <v>AT</v>
      </c>
      <c r="L74" s="20" t="str">
        <f t="shared" ca="1" si="35"/>
        <v xml:space="preserve">  SV(t)per</v>
      </c>
      <c r="M74" s="53" t="str">
        <f t="shared" ca="1" si="36"/>
        <v xml:space="preserve"> SV(t)cum</v>
      </c>
      <c r="N74" s="55" t="str">
        <f t="shared" ca="1" si="37"/>
        <v>IEAC(t)nx</v>
      </c>
      <c r="O74" s="39" t="str">
        <f t="shared" ca="1" si="40"/>
        <v>Comp Date</v>
      </c>
      <c r="P74" s="25" t="str">
        <f>IF('Data Conv'!A75 = 0, "", 'Data Conv'!A75)</f>
        <v/>
      </c>
      <c r="Q74" s="25" t="str">
        <f>IF('Data Conv'!B75 = 0, "", 'Data Conv'!B75)</f>
        <v/>
      </c>
      <c r="R74" s="61" t="str">
        <f t="shared" si="42"/>
        <v>Period</v>
      </c>
      <c r="S74" s="55" t="str">
        <f ca="1" xml:space="preserve"> IF(ISNUMBER($W74),IF(COUNT($Q$3:$Q74)&gt;0,$W74 + $Q$204 - $V74 - $X74, $W74),"IEAC(t)sp")</f>
        <v>IEAC(t)sp</v>
      </c>
      <c r="T74" s="39" t="str">
        <f t="shared" ca="1" si="38"/>
        <v>Comp Date</v>
      </c>
      <c r="U74" s="59">
        <f>COUNTIF($P$3:$P74,"XX")</f>
        <v>0</v>
      </c>
      <c r="V74" s="59">
        <f>COUNTIF($Q$3:$Q74,"XX")</f>
        <v>0</v>
      </c>
      <c r="W74" s="158" t="str">
        <f t="shared" ca="1" si="39"/>
        <v>IEAC(t)sp</v>
      </c>
      <c r="X74" s="161" t="str">
        <f ca="1">IF(OR($P74 = "XX", ISNUMBER($P74)),IF($W74 &lt; MATCH(MAX($Q$3:$Q$202),$Q$3:$Q$202,1), COUNTIF(OFFSET($Q$3, $W74,0):$Q$202, "XX"),0), "DT Count")</f>
        <v>DT Count</v>
      </c>
      <c r="Y74" s="294" t="str">
        <f ca="1">IF(ISNUMBER(S74), 'Data Entry'!$E$16 *R74/S74, " ")</f>
        <v xml:space="preserve"> </v>
      </c>
      <c r="Z74" s="336"/>
    </row>
    <row r="75" spans="1:26" x14ac:dyDescent="0.2">
      <c r="A75" s="25" t="str">
        <f ca="1">'Data Conv'!G76</f>
        <v/>
      </c>
      <c r="B75" s="25" t="str">
        <f ca="1">'Data Conv'!H76</f>
        <v/>
      </c>
      <c r="C75" s="16" t="str">
        <f t="shared" ca="1" si="41"/>
        <v>Pc=&gt;Sc</v>
      </c>
      <c r="D75" s="17" t="str">
        <f t="shared" ca="1" si="27"/>
        <v xml:space="preserve">    NUM</v>
      </c>
      <c r="E75" s="17" t="str">
        <f t="shared" ca="1" si="28"/>
        <v xml:space="preserve">     DENOM</v>
      </c>
      <c r="F75" s="18" t="str">
        <f t="shared" ca="1" si="29"/>
        <v xml:space="preserve"> InterpVal</v>
      </c>
      <c r="G75" s="24" t="str">
        <f t="shared" ca="1" si="30"/>
        <v xml:space="preserve">  EScum</v>
      </c>
      <c r="H75" s="24" t="str">
        <f t="shared" ca="1" si="31"/>
        <v xml:space="preserve">   ESper</v>
      </c>
      <c r="I75" s="20" t="str">
        <f t="shared" ca="1" si="32"/>
        <v xml:space="preserve">  SPI(t)per</v>
      </c>
      <c r="J75" s="20" t="str">
        <f t="shared" ca="1" si="33"/>
        <v xml:space="preserve">  SPI(t)cum</v>
      </c>
      <c r="K75" s="22" t="str">
        <f t="shared" ca="1" si="34"/>
        <v>AT</v>
      </c>
      <c r="L75" s="20" t="str">
        <f t="shared" ca="1" si="35"/>
        <v xml:space="preserve">  SV(t)per</v>
      </c>
      <c r="M75" s="53" t="str">
        <f t="shared" ca="1" si="36"/>
        <v xml:space="preserve"> SV(t)cum</v>
      </c>
      <c r="N75" s="55" t="str">
        <f t="shared" ca="1" si="37"/>
        <v>IEAC(t)nx</v>
      </c>
      <c r="O75" s="39" t="str">
        <f t="shared" ca="1" si="40"/>
        <v>Comp Date</v>
      </c>
      <c r="P75" s="25" t="str">
        <f>IF('Data Conv'!A76 = 0, "", 'Data Conv'!A76)</f>
        <v/>
      </c>
      <c r="Q75" s="25" t="str">
        <f>IF('Data Conv'!B76 = 0, "", 'Data Conv'!B76)</f>
        <v/>
      </c>
      <c r="R75" s="61" t="str">
        <f t="shared" si="42"/>
        <v>Period</v>
      </c>
      <c r="S75" s="55" t="str">
        <f ca="1" xml:space="preserve"> IF(ISNUMBER($W75),IF(COUNT($Q$3:$Q75)&gt;0,$W75 + $Q$204 - $V75 - $X75, $W75),"IEAC(t)sp")</f>
        <v>IEAC(t)sp</v>
      </c>
      <c r="T75" s="39" t="str">
        <f t="shared" ca="1" si="38"/>
        <v>Comp Date</v>
      </c>
      <c r="U75" s="59">
        <f>COUNTIF($P$3:$P75,"XX")</f>
        <v>0</v>
      </c>
      <c r="V75" s="59">
        <f>COUNTIF($Q$3:$Q75,"XX")</f>
        <v>0</v>
      </c>
      <c r="W75" s="158" t="str">
        <f t="shared" ca="1" si="39"/>
        <v>IEAC(t)sp</v>
      </c>
      <c r="X75" s="161" t="str">
        <f ca="1">IF(OR($P75 = "XX", ISNUMBER($P75)),IF($W75 &lt; MATCH(MAX($Q$3:$Q$202),$Q$3:$Q$202,1), COUNTIF(OFFSET($Q$3, $W75,0):$Q$202, "XX"),0), "DT Count")</f>
        <v>DT Count</v>
      </c>
      <c r="Y75" s="294" t="str">
        <f ca="1">IF(ISNUMBER(S75), 'Data Entry'!$E$16 *R75/S75, " ")</f>
        <v xml:space="preserve"> </v>
      </c>
      <c r="Z75" s="336"/>
    </row>
    <row r="76" spans="1:26" x14ac:dyDescent="0.2">
      <c r="A76" s="25" t="str">
        <f ca="1">'Data Conv'!G77</f>
        <v/>
      </c>
      <c r="B76" s="25" t="str">
        <f ca="1">'Data Conv'!H77</f>
        <v/>
      </c>
      <c r="C76" s="16" t="str">
        <f t="shared" ca="1" si="41"/>
        <v>Pc=&gt;Sc</v>
      </c>
      <c r="D76" s="17" t="str">
        <f t="shared" ca="1" si="27"/>
        <v xml:space="preserve">    NUM</v>
      </c>
      <c r="E76" s="17" t="str">
        <f t="shared" ca="1" si="28"/>
        <v xml:space="preserve">     DENOM</v>
      </c>
      <c r="F76" s="18" t="str">
        <f t="shared" ca="1" si="29"/>
        <v xml:space="preserve"> InterpVal</v>
      </c>
      <c r="G76" s="24" t="str">
        <f t="shared" ca="1" si="30"/>
        <v xml:space="preserve">  EScum</v>
      </c>
      <c r="H76" s="24" t="str">
        <f t="shared" ca="1" si="31"/>
        <v xml:space="preserve">   ESper</v>
      </c>
      <c r="I76" s="20" t="str">
        <f t="shared" ca="1" si="32"/>
        <v xml:space="preserve">  SPI(t)per</v>
      </c>
      <c r="J76" s="20" t="str">
        <f t="shared" ca="1" si="33"/>
        <v xml:space="preserve">  SPI(t)cum</v>
      </c>
      <c r="K76" s="22" t="str">
        <f t="shared" ca="1" si="34"/>
        <v>AT</v>
      </c>
      <c r="L76" s="20" t="str">
        <f t="shared" ca="1" si="35"/>
        <v xml:space="preserve">  SV(t)per</v>
      </c>
      <c r="M76" s="53" t="str">
        <f t="shared" ca="1" si="36"/>
        <v xml:space="preserve"> SV(t)cum</v>
      </c>
      <c r="N76" s="55" t="str">
        <f t="shared" ca="1" si="37"/>
        <v>IEAC(t)nx</v>
      </c>
      <c r="O76" s="39" t="str">
        <f t="shared" ca="1" si="40"/>
        <v>Comp Date</v>
      </c>
      <c r="P76" s="25" t="str">
        <f>IF('Data Conv'!A77 = 0, "", 'Data Conv'!A77)</f>
        <v/>
      </c>
      <c r="Q76" s="25" t="str">
        <f>IF('Data Conv'!B77 = 0, "", 'Data Conv'!B77)</f>
        <v/>
      </c>
      <c r="R76" s="61" t="str">
        <f t="shared" si="42"/>
        <v>Period</v>
      </c>
      <c r="S76" s="55" t="str">
        <f ca="1" xml:space="preserve"> IF(ISNUMBER($W76),IF(COUNT($Q$3:$Q76)&gt;0,$W76 + $Q$204 - $V76 - $X76, $W76),"IEAC(t)sp")</f>
        <v>IEAC(t)sp</v>
      </c>
      <c r="T76" s="39" t="str">
        <f t="shared" ca="1" si="38"/>
        <v>Comp Date</v>
      </c>
      <c r="U76" s="59">
        <f>COUNTIF($P$3:$P76,"XX")</f>
        <v>0</v>
      </c>
      <c r="V76" s="59">
        <f>COUNTIF($Q$3:$Q76,"XX")</f>
        <v>0</v>
      </c>
      <c r="W76" s="158" t="str">
        <f t="shared" ca="1" si="39"/>
        <v>IEAC(t)sp</v>
      </c>
      <c r="X76" s="161" t="str">
        <f ca="1">IF(OR($P76 = "XX", ISNUMBER($P76)),IF($W76 &lt; MATCH(MAX($Q$3:$Q$202),$Q$3:$Q$202,1), COUNTIF(OFFSET($Q$3, $W76,0):$Q$202, "XX"),0), "DT Count")</f>
        <v>DT Count</v>
      </c>
      <c r="Y76" s="294" t="str">
        <f ca="1">IF(ISNUMBER(S76), 'Data Entry'!$E$16 *R76/S76, " ")</f>
        <v xml:space="preserve"> </v>
      </c>
      <c r="Z76" s="336"/>
    </row>
    <row r="77" spans="1:26" x14ac:dyDescent="0.2">
      <c r="A77" s="25" t="str">
        <f ca="1">'Data Conv'!G78</f>
        <v/>
      </c>
      <c r="B77" s="25" t="str">
        <f ca="1">'Data Conv'!H78</f>
        <v/>
      </c>
      <c r="C77" s="16" t="str">
        <f t="shared" ca="1" si="41"/>
        <v>Pc=&gt;Sc</v>
      </c>
      <c r="D77" s="17" t="str">
        <f t="shared" ca="1" si="27"/>
        <v xml:space="preserve">    NUM</v>
      </c>
      <c r="E77" s="17" t="str">
        <f t="shared" ca="1" si="28"/>
        <v xml:space="preserve">     DENOM</v>
      </c>
      <c r="F77" s="18" t="str">
        <f t="shared" ca="1" si="29"/>
        <v xml:space="preserve"> InterpVal</v>
      </c>
      <c r="G77" s="24" t="str">
        <f t="shared" ca="1" si="30"/>
        <v xml:space="preserve">  EScum</v>
      </c>
      <c r="H77" s="24" t="str">
        <f t="shared" ca="1" si="31"/>
        <v xml:space="preserve">   ESper</v>
      </c>
      <c r="I77" s="20" t="str">
        <f t="shared" ca="1" si="32"/>
        <v xml:space="preserve">  SPI(t)per</v>
      </c>
      <c r="J77" s="20" t="str">
        <f t="shared" ca="1" si="33"/>
        <v xml:space="preserve">  SPI(t)cum</v>
      </c>
      <c r="K77" s="22" t="str">
        <f t="shared" ca="1" si="34"/>
        <v>AT</v>
      </c>
      <c r="L77" s="20" t="str">
        <f t="shared" ca="1" si="35"/>
        <v xml:space="preserve">  SV(t)per</v>
      </c>
      <c r="M77" s="53" t="str">
        <f t="shared" ca="1" si="36"/>
        <v xml:space="preserve"> SV(t)cum</v>
      </c>
      <c r="N77" s="55" t="str">
        <f t="shared" ca="1" si="37"/>
        <v>IEAC(t)nx</v>
      </c>
      <c r="O77" s="39" t="str">
        <f t="shared" ca="1" si="40"/>
        <v>Comp Date</v>
      </c>
      <c r="P77" s="25" t="str">
        <f>IF('Data Conv'!A78 = 0, "", 'Data Conv'!A78)</f>
        <v/>
      </c>
      <c r="Q77" s="25" t="str">
        <f>IF('Data Conv'!B78 = 0, "", 'Data Conv'!B78)</f>
        <v/>
      </c>
      <c r="R77" s="61" t="str">
        <f t="shared" si="42"/>
        <v>Period</v>
      </c>
      <c r="S77" s="55" t="str">
        <f ca="1" xml:space="preserve"> IF(ISNUMBER($W77),IF(COUNT($Q$3:$Q77)&gt;0,$W77 + $Q$204 - $V77 - $X77, $W77),"IEAC(t)sp")</f>
        <v>IEAC(t)sp</v>
      </c>
      <c r="T77" s="39" t="str">
        <f t="shared" ca="1" si="38"/>
        <v>Comp Date</v>
      </c>
      <c r="U77" s="59">
        <f>COUNTIF($P$3:$P77,"XX")</f>
        <v>0</v>
      </c>
      <c r="V77" s="59">
        <f>COUNTIF($Q$3:$Q77,"XX")</f>
        <v>0</v>
      </c>
      <c r="W77" s="158" t="str">
        <f t="shared" ca="1" si="39"/>
        <v>IEAC(t)sp</v>
      </c>
      <c r="X77" s="161" t="str">
        <f ca="1">IF(OR($P77 = "XX", ISNUMBER($P77)),IF($W77 &lt; MATCH(MAX($Q$3:$Q$202),$Q$3:$Q$202,1), COUNTIF(OFFSET($Q$3, $W77,0):$Q$202, "XX"),0), "DT Count")</f>
        <v>DT Count</v>
      </c>
      <c r="Y77" s="294" t="str">
        <f ca="1">IF(ISNUMBER(S77), 'Data Entry'!$E$16 *R77/S77, " ")</f>
        <v xml:space="preserve"> </v>
      </c>
      <c r="Z77" s="336"/>
    </row>
    <row r="78" spans="1:26" x14ac:dyDescent="0.2">
      <c r="A78" s="25" t="str">
        <f ca="1">'Data Conv'!G79</f>
        <v/>
      </c>
      <c r="B78" s="25" t="str">
        <f ca="1">'Data Conv'!H79</f>
        <v/>
      </c>
      <c r="C78" s="16" t="str">
        <f t="shared" ca="1" si="41"/>
        <v>Pc=&gt;Sc</v>
      </c>
      <c r="D78" s="17" t="str">
        <f t="shared" ca="1" si="27"/>
        <v xml:space="preserve">    NUM</v>
      </c>
      <c r="E78" s="17" t="str">
        <f t="shared" ca="1" si="28"/>
        <v xml:space="preserve">     DENOM</v>
      </c>
      <c r="F78" s="18" t="str">
        <f t="shared" ca="1" si="29"/>
        <v xml:space="preserve"> InterpVal</v>
      </c>
      <c r="G78" s="24" t="str">
        <f t="shared" ca="1" si="30"/>
        <v xml:space="preserve">  EScum</v>
      </c>
      <c r="H78" s="24" t="str">
        <f t="shared" ca="1" si="31"/>
        <v xml:space="preserve">   ESper</v>
      </c>
      <c r="I78" s="20" t="str">
        <f t="shared" ca="1" si="32"/>
        <v xml:space="preserve">  SPI(t)per</v>
      </c>
      <c r="J78" s="20" t="str">
        <f t="shared" ca="1" si="33"/>
        <v xml:space="preserve">  SPI(t)cum</v>
      </c>
      <c r="K78" s="22" t="str">
        <f t="shared" ca="1" si="34"/>
        <v>AT</v>
      </c>
      <c r="L78" s="20" t="str">
        <f t="shared" ca="1" si="35"/>
        <v xml:space="preserve">  SV(t)per</v>
      </c>
      <c r="M78" s="53" t="str">
        <f t="shared" ca="1" si="36"/>
        <v xml:space="preserve"> SV(t)cum</v>
      </c>
      <c r="N78" s="55" t="str">
        <f t="shared" ca="1" si="37"/>
        <v>IEAC(t)nx</v>
      </c>
      <c r="O78" s="39" t="str">
        <f t="shared" ca="1" si="40"/>
        <v>Comp Date</v>
      </c>
      <c r="P78" s="25" t="str">
        <f>IF('Data Conv'!A79 = 0, "", 'Data Conv'!A79)</f>
        <v/>
      </c>
      <c r="Q78" s="25" t="str">
        <f>IF('Data Conv'!B79 = 0, "", 'Data Conv'!B79)</f>
        <v/>
      </c>
      <c r="R78" s="61" t="str">
        <f t="shared" si="42"/>
        <v>Period</v>
      </c>
      <c r="S78" s="55" t="str">
        <f ca="1" xml:space="preserve"> IF(ISNUMBER($W78),IF(COUNT($Q$3:$Q78)&gt;0,$W78 + $Q$204 - $V78 - $X78, $W78),"IEAC(t)sp")</f>
        <v>IEAC(t)sp</v>
      </c>
      <c r="T78" s="39" t="str">
        <f t="shared" ca="1" si="38"/>
        <v>Comp Date</v>
      </c>
      <c r="U78" s="59">
        <f>COUNTIF($P$3:$P78,"XX")</f>
        <v>0</v>
      </c>
      <c r="V78" s="59">
        <f>COUNTIF($Q$3:$Q78,"XX")</f>
        <v>0</v>
      </c>
      <c r="W78" s="158" t="str">
        <f t="shared" ca="1" si="39"/>
        <v>IEAC(t)sp</v>
      </c>
      <c r="X78" s="161" t="str">
        <f ca="1">IF(OR($P78 = "XX", ISNUMBER($P78)),IF($W78 &lt; MATCH(MAX($Q$3:$Q$202),$Q$3:$Q$202,1), COUNTIF(OFFSET($Q$3, $W78,0):$Q$202, "XX"),0), "DT Count")</f>
        <v>DT Count</v>
      </c>
      <c r="Y78" s="294" t="str">
        <f ca="1">IF(ISNUMBER(S78), 'Data Entry'!$E$16 *R78/S78, " ")</f>
        <v xml:space="preserve"> </v>
      </c>
      <c r="Z78" s="336"/>
    </row>
    <row r="79" spans="1:26" x14ac:dyDescent="0.2">
      <c r="A79" s="25" t="str">
        <f ca="1">'Data Conv'!G80</f>
        <v/>
      </c>
      <c r="B79" s="25" t="str">
        <f ca="1">'Data Conv'!H80</f>
        <v/>
      </c>
      <c r="C79" s="16" t="str">
        <f t="shared" ca="1" si="41"/>
        <v>Pc=&gt;Sc</v>
      </c>
      <c r="D79" s="17" t="str">
        <f t="shared" ca="1" si="27"/>
        <v xml:space="preserve">    NUM</v>
      </c>
      <c r="E79" s="17" t="str">
        <f t="shared" ca="1" si="28"/>
        <v xml:space="preserve">     DENOM</v>
      </c>
      <c r="F79" s="18" t="str">
        <f t="shared" ca="1" si="29"/>
        <v xml:space="preserve"> InterpVal</v>
      </c>
      <c r="G79" s="24" t="str">
        <f t="shared" ca="1" si="30"/>
        <v xml:space="preserve">  EScum</v>
      </c>
      <c r="H79" s="24" t="str">
        <f t="shared" ca="1" si="31"/>
        <v xml:space="preserve">   ESper</v>
      </c>
      <c r="I79" s="20" t="str">
        <f t="shared" ca="1" si="32"/>
        <v xml:space="preserve">  SPI(t)per</v>
      </c>
      <c r="J79" s="20" t="str">
        <f t="shared" ca="1" si="33"/>
        <v xml:space="preserve">  SPI(t)cum</v>
      </c>
      <c r="K79" s="22" t="str">
        <f t="shared" ca="1" si="34"/>
        <v>AT</v>
      </c>
      <c r="L79" s="20" t="str">
        <f t="shared" ca="1" si="35"/>
        <v xml:space="preserve">  SV(t)per</v>
      </c>
      <c r="M79" s="53" t="str">
        <f t="shared" ca="1" si="36"/>
        <v xml:space="preserve"> SV(t)cum</v>
      </c>
      <c r="N79" s="55" t="str">
        <f t="shared" ca="1" si="37"/>
        <v>IEAC(t)nx</v>
      </c>
      <c r="O79" s="39" t="str">
        <f t="shared" ca="1" si="40"/>
        <v>Comp Date</v>
      </c>
      <c r="P79" s="25" t="str">
        <f>IF('Data Conv'!A80 = 0, "", 'Data Conv'!A80)</f>
        <v/>
      </c>
      <c r="Q79" s="25" t="str">
        <f>IF('Data Conv'!B80 = 0, "", 'Data Conv'!B80)</f>
        <v/>
      </c>
      <c r="R79" s="61" t="str">
        <f t="shared" si="42"/>
        <v>Period</v>
      </c>
      <c r="S79" s="55" t="str">
        <f ca="1" xml:space="preserve"> IF(ISNUMBER($W79),IF(COUNT($Q$3:$Q79)&gt;0,$W79 + $Q$204 - $V79 - $X79, $W79),"IEAC(t)sp")</f>
        <v>IEAC(t)sp</v>
      </c>
      <c r="T79" s="39" t="str">
        <f t="shared" ca="1" si="38"/>
        <v>Comp Date</v>
      </c>
      <c r="U79" s="59">
        <f>COUNTIF($P$3:$P79,"XX")</f>
        <v>0</v>
      </c>
      <c r="V79" s="59">
        <f>COUNTIF($Q$3:$Q79,"XX")</f>
        <v>0</v>
      </c>
      <c r="W79" s="158" t="str">
        <f t="shared" ca="1" si="39"/>
        <v>IEAC(t)sp</v>
      </c>
      <c r="X79" s="161" t="str">
        <f ca="1">IF(OR($P79 = "XX", ISNUMBER($P79)),IF($W79 &lt; MATCH(MAX($Q$3:$Q$202),$Q$3:$Q$202,1), COUNTIF(OFFSET($Q$3, $W79,0):$Q$202, "XX"),0), "DT Count")</f>
        <v>DT Count</v>
      </c>
      <c r="Y79" s="294" t="str">
        <f ca="1">IF(ISNUMBER(S79), 'Data Entry'!$E$16 *R79/S79, " ")</f>
        <v xml:space="preserve"> </v>
      </c>
      <c r="Z79" s="336"/>
    </row>
    <row r="80" spans="1:26" x14ac:dyDescent="0.2">
      <c r="A80" s="25" t="str">
        <f ca="1">'Data Conv'!G81</f>
        <v/>
      </c>
      <c r="B80" s="25" t="str">
        <f ca="1">'Data Conv'!H81</f>
        <v/>
      </c>
      <c r="C80" s="16" t="str">
        <f t="shared" ca="1" si="41"/>
        <v>Pc=&gt;Sc</v>
      </c>
      <c r="D80" s="17" t="str">
        <f t="shared" ca="1" si="27"/>
        <v xml:space="preserve">    NUM</v>
      </c>
      <c r="E80" s="17" t="str">
        <f t="shared" ca="1" si="28"/>
        <v xml:space="preserve">     DENOM</v>
      </c>
      <c r="F80" s="18" t="str">
        <f t="shared" ca="1" si="29"/>
        <v xml:space="preserve"> InterpVal</v>
      </c>
      <c r="G80" s="24" t="str">
        <f t="shared" ca="1" si="30"/>
        <v xml:space="preserve">  EScum</v>
      </c>
      <c r="H80" s="24" t="str">
        <f t="shared" ca="1" si="31"/>
        <v xml:space="preserve">   ESper</v>
      </c>
      <c r="I80" s="20" t="str">
        <f t="shared" ca="1" si="32"/>
        <v xml:space="preserve">  SPI(t)per</v>
      </c>
      <c r="J80" s="20" t="str">
        <f t="shared" ca="1" si="33"/>
        <v xml:space="preserve">  SPI(t)cum</v>
      </c>
      <c r="K80" s="22" t="str">
        <f t="shared" ca="1" si="34"/>
        <v>AT</v>
      </c>
      <c r="L80" s="20" t="str">
        <f t="shared" ca="1" si="35"/>
        <v xml:space="preserve">  SV(t)per</v>
      </c>
      <c r="M80" s="53" t="str">
        <f t="shared" ca="1" si="36"/>
        <v xml:space="preserve"> SV(t)cum</v>
      </c>
      <c r="N80" s="55" t="str">
        <f t="shared" ca="1" si="37"/>
        <v>IEAC(t)nx</v>
      </c>
      <c r="O80" s="39" t="str">
        <f t="shared" ca="1" si="40"/>
        <v>Comp Date</v>
      </c>
      <c r="P80" s="25" t="str">
        <f>IF('Data Conv'!A81 = 0, "", 'Data Conv'!A81)</f>
        <v/>
      </c>
      <c r="Q80" s="25" t="str">
        <f>IF('Data Conv'!B81 = 0, "", 'Data Conv'!B81)</f>
        <v/>
      </c>
      <c r="R80" s="61" t="str">
        <f t="shared" si="42"/>
        <v>Period</v>
      </c>
      <c r="S80" s="55" t="str">
        <f ca="1" xml:space="preserve"> IF(ISNUMBER($W80),IF(COUNT($Q$3:$Q80)&gt;0,$W80 + $Q$204 - $V80 - $X80, $W80),"IEAC(t)sp")</f>
        <v>IEAC(t)sp</v>
      </c>
      <c r="T80" s="39" t="str">
        <f t="shared" ca="1" si="38"/>
        <v>Comp Date</v>
      </c>
      <c r="U80" s="59">
        <f>COUNTIF($P$3:$P80,"XX")</f>
        <v>0</v>
      </c>
      <c r="V80" s="59">
        <f>COUNTIF($Q$3:$Q80,"XX")</f>
        <v>0</v>
      </c>
      <c r="W80" s="158" t="str">
        <f t="shared" ca="1" si="39"/>
        <v>IEAC(t)sp</v>
      </c>
      <c r="X80" s="161" t="str">
        <f ca="1">IF(OR($P80 = "XX", ISNUMBER($P80)),IF($W80 &lt; MATCH(MAX($Q$3:$Q$202),$Q$3:$Q$202,1), COUNTIF(OFFSET($Q$3, $W80,0):$Q$202, "XX"),0), "DT Count")</f>
        <v>DT Count</v>
      </c>
      <c r="Y80" s="294" t="str">
        <f ca="1">IF(ISNUMBER(S80), 'Data Entry'!$E$16 *R80/S80, " ")</f>
        <v xml:space="preserve"> </v>
      </c>
      <c r="Z80" s="336"/>
    </row>
    <row r="81" spans="1:26" x14ac:dyDescent="0.2">
      <c r="A81" s="25" t="str">
        <f ca="1">'Data Conv'!G82</f>
        <v/>
      </c>
      <c r="B81" s="25" t="str">
        <f ca="1">'Data Conv'!H82</f>
        <v/>
      </c>
      <c r="C81" s="16" t="str">
        <f t="shared" ca="1" si="41"/>
        <v>Pc=&gt;Sc</v>
      </c>
      <c r="D81" s="17" t="str">
        <f t="shared" ca="1" si="27"/>
        <v xml:space="preserve">    NUM</v>
      </c>
      <c r="E81" s="17" t="str">
        <f t="shared" ca="1" si="28"/>
        <v xml:space="preserve">     DENOM</v>
      </c>
      <c r="F81" s="18" t="str">
        <f t="shared" ca="1" si="29"/>
        <v xml:space="preserve"> InterpVal</v>
      </c>
      <c r="G81" s="24" t="str">
        <f t="shared" ca="1" si="30"/>
        <v xml:space="preserve">  EScum</v>
      </c>
      <c r="H81" s="24" t="str">
        <f t="shared" ca="1" si="31"/>
        <v xml:space="preserve">   ESper</v>
      </c>
      <c r="I81" s="20" t="str">
        <f t="shared" ca="1" si="32"/>
        <v xml:space="preserve">  SPI(t)per</v>
      </c>
      <c r="J81" s="20" t="str">
        <f t="shared" ca="1" si="33"/>
        <v xml:space="preserve">  SPI(t)cum</v>
      </c>
      <c r="K81" s="22" t="str">
        <f t="shared" ca="1" si="34"/>
        <v>AT</v>
      </c>
      <c r="L81" s="20" t="str">
        <f t="shared" ca="1" si="35"/>
        <v xml:space="preserve">  SV(t)per</v>
      </c>
      <c r="M81" s="53" t="str">
        <f t="shared" ca="1" si="36"/>
        <v xml:space="preserve"> SV(t)cum</v>
      </c>
      <c r="N81" s="55" t="str">
        <f t="shared" ca="1" si="37"/>
        <v>IEAC(t)nx</v>
      </c>
      <c r="O81" s="39" t="str">
        <f t="shared" ca="1" si="40"/>
        <v>Comp Date</v>
      </c>
      <c r="P81" s="25" t="str">
        <f>IF('Data Conv'!A82 = 0, "", 'Data Conv'!A82)</f>
        <v/>
      </c>
      <c r="Q81" s="25" t="str">
        <f>IF('Data Conv'!B82 = 0, "", 'Data Conv'!B82)</f>
        <v/>
      </c>
      <c r="R81" s="61" t="str">
        <f t="shared" si="42"/>
        <v>Period</v>
      </c>
      <c r="S81" s="55" t="str">
        <f ca="1" xml:space="preserve"> IF(ISNUMBER($W81),IF(COUNT($Q$3:$Q81)&gt;0,$W81 + $Q$204 - $V81 - $X81, $W81),"IEAC(t)sp")</f>
        <v>IEAC(t)sp</v>
      </c>
      <c r="T81" s="39" t="str">
        <f t="shared" ca="1" si="38"/>
        <v>Comp Date</v>
      </c>
      <c r="U81" s="59">
        <f>COUNTIF($P$3:$P81,"XX")</f>
        <v>0</v>
      </c>
      <c r="V81" s="59">
        <f>COUNTIF($Q$3:$Q81,"XX")</f>
        <v>0</v>
      </c>
      <c r="W81" s="158" t="str">
        <f t="shared" ca="1" si="39"/>
        <v>IEAC(t)sp</v>
      </c>
      <c r="X81" s="161" t="str">
        <f ca="1">IF(OR($P81 = "XX", ISNUMBER($P81)),IF($W81 &lt; MATCH(MAX($Q$3:$Q$202),$Q$3:$Q$202,1), COUNTIF(OFFSET($Q$3, $W81,0):$Q$202, "XX"),0), "DT Count")</f>
        <v>DT Count</v>
      </c>
      <c r="Y81" s="294" t="str">
        <f ca="1">IF(ISNUMBER(S81), 'Data Entry'!$E$16 *R81/S81, " ")</f>
        <v xml:space="preserve"> </v>
      </c>
      <c r="Z81" s="336"/>
    </row>
    <row r="82" spans="1:26" x14ac:dyDescent="0.2">
      <c r="A82" s="25" t="str">
        <f ca="1">'Data Conv'!G83</f>
        <v/>
      </c>
      <c r="B82" s="25" t="str">
        <f ca="1">'Data Conv'!H83</f>
        <v/>
      </c>
      <c r="C82" s="16" t="str">
        <f t="shared" ca="1" si="41"/>
        <v>Pc=&gt;Sc</v>
      </c>
      <c r="D82" s="17" t="str">
        <f t="shared" ca="1" si="27"/>
        <v xml:space="preserve">    NUM</v>
      </c>
      <c r="E82" s="17" t="str">
        <f t="shared" ca="1" si="28"/>
        <v xml:space="preserve">     DENOM</v>
      </c>
      <c r="F82" s="18" t="str">
        <f t="shared" ca="1" si="29"/>
        <v xml:space="preserve"> InterpVal</v>
      </c>
      <c r="G82" s="24" t="str">
        <f t="shared" ca="1" si="30"/>
        <v xml:space="preserve">  EScum</v>
      </c>
      <c r="H82" s="24" t="str">
        <f t="shared" ca="1" si="31"/>
        <v xml:space="preserve">   ESper</v>
      </c>
      <c r="I82" s="20" t="str">
        <f t="shared" ca="1" si="32"/>
        <v xml:space="preserve">  SPI(t)per</v>
      </c>
      <c r="J82" s="20" t="str">
        <f t="shared" ca="1" si="33"/>
        <v xml:space="preserve">  SPI(t)cum</v>
      </c>
      <c r="K82" s="22" t="str">
        <f t="shared" ca="1" si="34"/>
        <v>AT</v>
      </c>
      <c r="L82" s="20" t="str">
        <f t="shared" ca="1" si="35"/>
        <v xml:space="preserve">  SV(t)per</v>
      </c>
      <c r="M82" s="53" t="str">
        <f t="shared" ca="1" si="36"/>
        <v xml:space="preserve"> SV(t)cum</v>
      </c>
      <c r="N82" s="55" t="str">
        <f t="shared" ca="1" si="37"/>
        <v>IEAC(t)nx</v>
      </c>
      <c r="O82" s="39" t="str">
        <f t="shared" ca="1" si="40"/>
        <v>Comp Date</v>
      </c>
      <c r="P82" s="25" t="str">
        <f>IF('Data Conv'!A83 = 0, "", 'Data Conv'!A83)</f>
        <v/>
      </c>
      <c r="Q82" s="25" t="str">
        <f>IF('Data Conv'!B83 = 0, "", 'Data Conv'!B83)</f>
        <v/>
      </c>
      <c r="R82" s="61" t="str">
        <f t="shared" si="42"/>
        <v>Period</v>
      </c>
      <c r="S82" s="55" t="str">
        <f ca="1" xml:space="preserve"> IF(ISNUMBER($W82),IF(COUNT($Q$3:$Q82)&gt;0,$W82 + $Q$204 - $V82 - $X82, $W82),"IEAC(t)sp")</f>
        <v>IEAC(t)sp</v>
      </c>
      <c r="T82" s="39" t="str">
        <f t="shared" ca="1" si="38"/>
        <v>Comp Date</v>
      </c>
      <c r="U82" s="59">
        <f>COUNTIF($P$3:$P82,"XX")</f>
        <v>0</v>
      </c>
      <c r="V82" s="59">
        <f>COUNTIF($Q$3:$Q82,"XX")</f>
        <v>0</v>
      </c>
      <c r="W82" s="158" t="str">
        <f t="shared" ca="1" si="39"/>
        <v>IEAC(t)sp</v>
      </c>
      <c r="X82" s="161" t="str">
        <f ca="1">IF(OR($P82 = "XX", ISNUMBER($P82)),IF($W82 &lt; MATCH(MAX($Q$3:$Q$202),$Q$3:$Q$202,1), COUNTIF(OFFSET($Q$3, $W82,0):$Q$202, "XX"),0), "DT Count")</f>
        <v>DT Count</v>
      </c>
      <c r="Y82" s="294" t="str">
        <f ca="1">IF(ISNUMBER(S82), 'Data Entry'!$E$16 *R82/S82, " ")</f>
        <v xml:space="preserve"> </v>
      </c>
      <c r="Z82" s="336"/>
    </row>
    <row r="83" spans="1:26" x14ac:dyDescent="0.2">
      <c r="A83" s="25" t="str">
        <f ca="1">'Data Conv'!G84</f>
        <v/>
      </c>
      <c r="B83" s="25" t="str">
        <f ca="1">'Data Conv'!H84</f>
        <v/>
      </c>
      <c r="C83" s="16" t="str">
        <f t="shared" ca="1" si="41"/>
        <v>Pc=&gt;Sc</v>
      </c>
      <c r="D83" s="17" t="str">
        <f t="shared" ca="1" si="27"/>
        <v xml:space="preserve">    NUM</v>
      </c>
      <c r="E83" s="17" t="str">
        <f t="shared" ca="1" si="28"/>
        <v xml:space="preserve">     DENOM</v>
      </c>
      <c r="F83" s="18" t="str">
        <f t="shared" ca="1" si="29"/>
        <v xml:space="preserve"> InterpVal</v>
      </c>
      <c r="G83" s="24" t="str">
        <f t="shared" ca="1" si="30"/>
        <v xml:space="preserve">  EScum</v>
      </c>
      <c r="H83" s="24" t="str">
        <f t="shared" ca="1" si="31"/>
        <v xml:space="preserve">   ESper</v>
      </c>
      <c r="I83" s="20" t="str">
        <f t="shared" ca="1" si="32"/>
        <v xml:space="preserve">  SPI(t)per</v>
      </c>
      <c r="J83" s="20" t="str">
        <f t="shared" ca="1" si="33"/>
        <v xml:space="preserve">  SPI(t)cum</v>
      </c>
      <c r="K83" s="22" t="str">
        <f t="shared" ca="1" si="34"/>
        <v>AT</v>
      </c>
      <c r="L83" s="20" t="str">
        <f t="shared" ca="1" si="35"/>
        <v xml:space="preserve">  SV(t)per</v>
      </c>
      <c r="M83" s="53" t="str">
        <f t="shared" ca="1" si="36"/>
        <v xml:space="preserve"> SV(t)cum</v>
      </c>
      <c r="N83" s="55" t="str">
        <f t="shared" ca="1" si="37"/>
        <v>IEAC(t)nx</v>
      </c>
      <c r="O83" s="39" t="str">
        <f t="shared" ca="1" si="40"/>
        <v>Comp Date</v>
      </c>
      <c r="P83" s="25" t="str">
        <f>IF('Data Conv'!A84 = 0, "", 'Data Conv'!A84)</f>
        <v/>
      </c>
      <c r="Q83" s="25" t="str">
        <f>IF('Data Conv'!B84 = 0, "", 'Data Conv'!B84)</f>
        <v/>
      </c>
      <c r="R83" s="61" t="str">
        <f t="shared" si="42"/>
        <v>Period</v>
      </c>
      <c r="S83" s="55" t="str">
        <f ca="1" xml:space="preserve"> IF(ISNUMBER($W83),IF(COUNT($Q$3:$Q83)&gt;0,$W83 + $Q$204 - $V83 - $X83, $W83),"IEAC(t)sp")</f>
        <v>IEAC(t)sp</v>
      </c>
      <c r="T83" s="39" t="str">
        <f t="shared" ca="1" si="38"/>
        <v>Comp Date</v>
      </c>
      <c r="U83" s="59">
        <f>COUNTIF($P$3:$P83,"XX")</f>
        <v>0</v>
      </c>
      <c r="V83" s="59">
        <f>COUNTIF($Q$3:$Q83,"XX")</f>
        <v>0</v>
      </c>
      <c r="W83" s="158" t="str">
        <f t="shared" ca="1" si="39"/>
        <v>IEAC(t)sp</v>
      </c>
      <c r="X83" s="161" t="str">
        <f ca="1">IF(OR($P83 = "XX", ISNUMBER($P83)),IF($W83 &lt; MATCH(MAX($Q$3:$Q$202),$Q$3:$Q$202,1), COUNTIF(OFFSET($Q$3, $W83,0):$Q$202, "XX"),0), "DT Count")</f>
        <v>DT Count</v>
      </c>
      <c r="Y83" s="294" t="str">
        <f ca="1">IF(ISNUMBER(S83), 'Data Entry'!$E$16 *R83/S83, " ")</f>
        <v xml:space="preserve"> </v>
      </c>
      <c r="Z83" s="336"/>
    </row>
    <row r="84" spans="1:26" x14ac:dyDescent="0.2">
      <c r="A84" s="25" t="str">
        <f ca="1">'Data Conv'!G85</f>
        <v/>
      </c>
      <c r="B84" s="25" t="str">
        <f ca="1">'Data Conv'!H85</f>
        <v/>
      </c>
      <c r="C84" s="16" t="str">
        <f t="shared" ca="1" si="41"/>
        <v>Pc=&gt;Sc</v>
      </c>
      <c r="D84" s="17" t="str">
        <f t="shared" ca="1" si="27"/>
        <v xml:space="preserve">    NUM</v>
      </c>
      <c r="E84" s="17" t="str">
        <f t="shared" ca="1" si="28"/>
        <v xml:space="preserve">     DENOM</v>
      </c>
      <c r="F84" s="18" t="str">
        <f t="shared" ca="1" si="29"/>
        <v xml:space="preserve"> InterpVal</v>
      </c>
      <c r="G84" s="24" t="str">
        <f t="shared" ca="1" si="30"/>
        <v xml:space="preserve">  EScum</v>
      </c>
      <c r="H84" s="24" t="str">
        <f t="shared" ca="1" si="31"/>
        <v xml:space="preserve">   ESper</v>
      </c>
      <c r="I84" s="20" t="str">
        <f t="shared" ca="1" si="32"/>
        <v xml:space="preserve">  SPI(t)per</v>
      </c>
      <c r="J84" s="20" t="str">
        <f t="shared" ca="1" si="33"/>
        <v xml:space="preserve">  SPI(t)cum</v>
      </c>
      <c r="K84" s="22" t="str">
        <f t="shared" ca="1" si="34"/>
        <v>AT</v>
      </c>
      <c r="L84" s="20" t="str">
        <f t="shared" ca="1" si="35"/>
        <v xml:space="preserve">  SV(t)per</v>
      </c>
      <c r="M84" s="53" t="str">
        <f t="shared" ca="1" si="36"/>
        <v xml:space="preserve"> SV(t)cum</v>
      </c>
      <c r="N84" s="55" t="str">
        <f t="shared" ca="1" si="37"/>
        <v>IEAC(t)nx</v>
      </c>
      <c r="O84" s="39" t="str">
        <f t="shared" ca="1" si="40"/>
        <v>Comp Date</v>
      </c>
      <c r="P84" s="25" t="str">
        <f>IF('Data Conv'!A85 = 0, "", 'Data Conv'!A85)</f>
        <v/>
      </c>
      <c r="Q84" s="25" t="str">
        <f>IF('Data Conv'!B85 = 0, "", 'Data Conv'!B85)</f>
        <v/>
      </c>
      <c r="R84" s="61" t="str">
        <f t="shared" si="42"/>
        <v>Period</v>
      </c>
      <c r="S84" s="55" t="str">
        <f ca="1" xml:space="preserve"> IF(ISNUMBER($W84),IF(COUNT($Q$3:$Q84)&gt;0,$W84 + $Q$204 - $V84 - $X84, $W84),"IEAC(t)sp")</f>
        <v>IEAC(t)sp</v>
      </c>
      <c r="T84" s="39" t="str">
        <f t="shared" ca="1" si="38"/>
        <v>Comp Date</v>
      </c>
      <c r="U84" s="59">
        <f>COUNTIF($P$3:$P84,"XX")</f>
        <v>0</v>
      </c>
      <c r="V84" s="59">
        <f>COUNTIF($Q$3:$Q84,"XX")</f>
        <v>0</v>
      </c>
      <c r="W84" s="158" t="str">
        <f t="shared" ca="1" si="39"/>
        <v>IEAC(t)sp</v>
      </c>
      <c r="X84" s="161" t="str">
        <f ca="1">IF(OR($P84 = "XX", ISNUMBER($P84)),IF($W84 &lt; MATCH(MAX($Q$3:$Q$202),$Q$3:$Q$202,1), COUNTIF(OFFSET($Q$3, $W84,0):$Q$202, "XX"),0), "DT Count")</f>
        <v>DT Count</v>
      </c>
      <c r="Y84" s="294" t="str">
        <f ca="1">IF(ISNUMBER(S84), 'Data Entry'!$E$16 *R84/S84, " ")</f>
        <v xml:space="preserve"> </v>
      </c>
      <c r="Z84" s="336"/>
    </row>
    <row r="85" spans="1:26" x14ac:dyDescent="0.2">
      <c r="A85" s="25" t="str">
        <f ca="1">'Data Conv'!G86</f>
        <v/>
      </c>
      <c r="B85" s="25" t="str">
        <f ca="1">'Data Conv'!H86</f>
        <v/>
      </c>
      <c r="C85" s="16" t="str">
        <f t="shared" ca="1" si="41"/>
        <v>Pc=&gt;Sc</v>
      </c>
      <c r="D85" s="17" t="str">
        <f t="shared" ca="1" si="27"/>
        <v xml:space="preserve">    NUM</v>
      </c>
      <c r="E85" s="17" t="str">
        <f t="shared" ca="1" si="28"/>
        <v xml:space="preserve">     DENOM</v>
      </c>
      <c r="F85" s="18" t="str">
        <f t="shared" ca="1" si="29"/>
        <v xml:space="preserve"> InterpVal</v>
      </c>
      <c r="G85" s="24" t="str">
        <f t="shared" ca="1" si="30"/>
        <v xml:space="preserve">  EScum</v>
      </c>
      <c r="H85" s="24" t="str">
        <f t="shared" ca="1" si="31"/>
        <v xml:space="preserve">   ESper</v>
      </c>
      <c r="I85" s="20" t="str">
        <f t="shared" ca="1" si="32"/>
        <v xml:space="preserve">  SPI(t)per</v>
      </c>
      <c r="J85" s="20" t="str">
        <f t="shared" ca="1" si="33"/>
        <v xml:space="preserve">  SPI(t)cum</v>
      </c>
      <c r="K85" s="22" t="str">
        <f t="shared" ca="1" si="34"/>
        <v>AT</v>
      </c>
      <c r="L85" s="20" t="str">
        <f t="shared" ca="1" si="35"/>
        <v xml:space="preserve">  SV(t)per</v>
      </c>
      <c r="M85" s="53" t="str">
        <f t="shared" ca="1" si="36"/>
        <v xml:space="preserve"> SV(t)cum</v>
      </c>
      <c r="N85" s="55" t="str">
        <f t="shared" ca="1" si="37"/>
        <v>IEAC(t)nx</v>
      </c>
      <c r="O85" s="39" t="str">
        <f t="shared" ca="1" si="40"/>
        <v>Comp Date</v>
      </c>
      <c r="P85" s="25" t="str">
        <f>IF('Data Conv'!A86 = 0, "", 'Data Conv'!A86)</f>
        <v/>
      </c>
      <c r="Q85" s="25" t="str">
        <f>IF('Data Conv'!B86 = 0, "", 'Data Conv'!B86)</f>
        <v/>
      </c>
      <c r="R85" s="61" t="str">
        <f t="shared" si="42"/>
        <v>Period</v>
      </c>
      <c r="S85" s="55" t="str">
        <f ca="1" xml:space="preserve"> IF(ISNUMBER($W85),IF(COUNT($Q$3:$Q85)&gt;0,$W85 + $Q$204 - $V85 - $X85, $W85),"IEAC(t)sp")</f>
        <v>IEAC(t)sp</v>
      </c>
      <c r="T85" s="39" t="str">
        <f t="shared" ca="1" si="38"/>
        <v>Comp Date</v>
      </c>
      <c r="U85" s="59">
        <f>COUNTIF($P$3:$P85,"XX")</f>
        <v>0</v>
      </c>
      <c r="V85" s="59">
        <f>COUNTIF($Q$3:$Q85,"XX")</f>
        <v>0</v>
      </c>
      <c r="W85" s="158" t="str">
        <f t="shared" ca="1" si="39"/>
        <v>IEAC(t)sp</v>
      </c>
      <c r="X85" s="161" t="str">
        <f ca="1">IF(OR($P85 = "XX", ISNUMBER($P85)),IF($W85 &lt; MATCH(MAX($Q$3:$Q$202),$Q$3:$Q$202,1), COUNTIF(OFFSET($Q$3, $W85,0):$Q$202, "XX"),0), "DT Count")</f>
        <v>DT Count</v>
      </c>
      <c r="Y85" s="294" t="str">
        <f ca="1">IF(ISNUMBER(S85), 'Data Entry'!$E$16 *R85/S85, " ")</f>
        <v xml:space="preserve"> </v>
      </c>
      <c r="Z85" s="336"/>
    </row>
    <row r="86" spans="1:26" x14ac:dyDescent="0.2">
      <c r="A86" s="25" t="str">
        <f ca="1">'Data Conv'!G87</f>
        <v/>
      </c>
      <c r="B86" s="25" t="str">
        <f ca="1">'Data Conv'!H87</f>
        <v/>
      </c>
      <c r="C86" s="16" t="str">
        <f t="shared" ca="1" si="41"/>
        <v>Pc=&gt;Sc</v>
      </c>
      <c r="D86" s="17" t="str">
        <f t="shared" ca="1" si="27"/>
        <v xml:space="preserve">    NUM</v>
      </c>
      <c r="E86" s="17" t="str">
        <f t="shared" ca="1" si="28"/>
        <v xml:space="preserve">     DENOM</v>
      </c>
      <c r="F86" s="18" t="str">
        <f t="shared" ca="1" si="29"/>
        <v xml:space="preserve"> InterpVal</v>
      </c>
      <c r="G86" s="24" t="str">
        <f t="shared" ca="1" si="30"/>
        <v xml:space="preserve">  EScum</v>
      </c>
      <c r="H86" s="24" t="str">
        <f t="shared" ca="1" si="31"/>
        <v xml:space="preserve">   ESper</v>
      </c>
      <c r="I86" s="20" t="str">
        <f t="shared" ca="1" si="32"/>
        <v xml:space="preserve">  SPI(t)per</v>
      </c>
      <c r="J86" s="20" t="str">
        <f t="shared" ca="1" si="33"/>
        <v xml:space="preserve">  SPI(t)cum</v>
      </c>
      <c r="K86" s="22" t="str">
        <f t="shared" ca="1" si="34"/>
        <v>AT</v>
      </c>
      <c r="L86" s="20" t="str">
        <f t="shared" ca="1" si="35"/>
        <v xml:space="preserve">  SV(t)per</v>
      </c>
      <c r="M86" s="53" t="str">
        <f t="shared" ca="1" si="36"/>
        <v xml:space="preserve"> SV(t)cum</v>
      </c>
      <c r="N86" s="55" t="str">
        <f t="shared" ca="1" si="37"/>
        <v>IEAC(t)nx</v>
      </c>
      <c r="O86" s="39" t="str">
        <f t="shared" ca="1" si="40"/>
        <v>Comp Date</v>
      </c>
      <c r="P86" s="25" t="str">
        <f>IF('Data Conv'!A87 = 0, "", 'Data Conv'!A87)</f>
        <v/>
      </c>
      <c r="Q86" s="25" t="str">
        <f>IF('Data Conv'!B87 = 0, "", 'Data Conv'!B87)</f>
        <v/>
      </c>
      <c r="R86" s="61" t="str">
        <f t="shared" si="42"/>
        <v>Period</v>
      </c>
      <c r="S86" s="55" t="str">
        <f ca="1" xml:space="preserve"> IF(ISNUMBER($W86),IF(COUNT($Q$3:$Q86)&gt;0,$W86 + $Q$204 - $V86 - $X86, $W86),"IEAC(t)sp")</f>
        <v>IEAC(t)sp</v>
      </c>
      <c r="T86" s="39" t="str">
        <f t="shared" ca="1" si="38"/>
        <v>Comp Date</v>
      </c>
      <c r="U86" s="59">
        <f>COUNTIF($P$3:$P86,"XX")</f>
        <v>0</v>
      </c>
      <c r="V86" s="59">
        <f>COUNTIF($Q$3:$Q86,"XX")</f>
        <v>0</v>
      </c>
      <c r="W86" s="158" t="str">
        <f t="shared" ca="1" si="39"/>
        <v>IEAC(t)sp</v>
      </c>
      <c r="X86" s="161" t="str">
        <f ca="1">IF(OR($P86 = "XX", ISNUMBER($P86)),IF($W86 &lt; MATCH(MAX($Q$3:$Q$202),$Q$3:$Q$202,1), COUNTIF(OFFSET($Q$3, $W86,0):$Q$202, "XX"),0), "DT Count")</f>
        <v>DT Count</v>
      </c>
      <c r="Y86" s="294" t="str">
        <f ca="1">IF(ISNUMBER(S86), 'Data Entry'!$E$16 *R86/S86, " ")</f>
        <v xml:space="preserve"> </v>
      </c>
      <c r="Z86" s="336"/>
    </row>
    <row r="87" spans="1:26" x14ac:dyDescent="0.2">
      <c r="A87" s="25" t="str">
        <f ca="1">'Data Conv'!G88</f>
        <v/>
      </c>
      <c r="B87" s="25" t="str">
        <f ca="1">'Data Conv'!H88</f>
        <v/>
      </c>
      <c r="C87" s="16" t="str">
        <f t="shared" ca="1" si="41"/>
        <v>Pc=&gt;Sc</v>
      </c>
      <c r="D87" s="17" t="str">
        <f t="shared" ca="1" si="27"/>
        <v xml:space="preserve">    NUM</v>
      </c>
      <c r="E87" s="17" t="str">
        <f t="shared" ca="1" si="28"/>
        <v xml:space="preserve">     DENOM</v>
      </c>
      <c r="F87" s="18" t="str">
        <f t="shared" ca="1" si="29"/>
        <v xml:space="preserve"> InterpVal</v>
      </c>
      <c r="G87" s="24" t="str">
        <f t="shared" ca="1" si="30"/>
        <v xml:space="preserve">  EScum</v>
      </c>
      <c r="H87" s="24" t="str">
        <f t="shared" ca="1" si="31"/>
        <v xml:space="preserve">   ESper</v>
      </c>
      <c r="I87" s="20" t="str">
        <f t="shared" ca="1" si="32"/>
        <v xml:space="preserve">  SPI(t)per</v>
      </c>
      <c r="J87" s="20" t="str">
        <f t="shared" ca="1" si="33"/>
        <v xml:space="preserve">  SPI(t)cum</v>
      </c>
      <c r="K87" s="22" t="str">
        <f t="shared" ca="1" si="34"/>
        <v>AT</v>
      </c>
      <c r="L87" s="20" t="str">
        <f t="shared" ca="1" si="35"/>
        <v xml:space="preserve">  SV(t)per</v>
      </c>
      <c r="M87" s="53" t="str">
        <f t="shared" ca="1" si="36"/>
        <v xml:space="preserve"> SV(t)cum</v>
      </c>
      <c r="N87" s="55" t="str">
        <f t="shared" ca="1" si="37"/>
        <v>IEAC(t)nx</v>
      </c>
      <c r="O87" s="39" t="str">
        <f t="shared" ca="1" si="40"/>
        <v>Comp Date</v>
      </c>
      <c r="P87" s="25" t="str">
        <f>IF('Data Conv'!A88 = 0, "", 'Data Conv'!A88)</f>
        <v/>
      </c>
      <c r="Q87" s="25" t="str">
        <f>IF('Data Conv'!B88 = 0, "", 'Data Conv'!B88)</f>
        <v/>
      </c>
      <c r="R87" s="61" t="str">
        <f t="shared" si="42"/>
        <v>Period</v>
      </c>
      <c r="S87" s="55" t="str">
        <f ca="1" xml:space="preserve"> IF(ISNUMBER($W87),IF(COUNT($Q$3:$Q87)&gt;0,$W87 + $Q$204 - $V87 - $X87, $W87),"IEAC(t)sp")</f>
        <v>IEAC(t)sp</v>
      </c>
      <c r="T87" s="39" t="str">
        <f t="shared" ca="1" si="38"/>
        <v>Comp Date</v>
      </c>
      <c r="U87" s="59">
        <f>COUNTIF($P$3:$P87,"XX")</f>
        <v>0</v>
      </c>
      <c r="V87" s="59">
        <f>COUNTIF($Q$3:$Q87,"XX")</f>
        <v>0</v>
      </c>
      <c r="W87" s="158" t="str">
        <f t="shared" ca="1" si="39"/>
        <v>IEAC(t)sp</v>
      </c>
      <c r="X87" s="161" t="str">
        <f ca="1">IF(OR($P87 = "XX", ISNUMBER($P87)),IF($W87 &lt; MATCH(MAX($Q$3:$Q$202),$Q$3:$Q$202,1), COUNTIF(OFFSET($Q$3, $W87,0):$Q$202, "XX"),0), "DT Count")</f>
        <v>DT Count</v>
      </c>
      <c r="Y87" s="294" t="str">
        <f ca="1">IF(ISNUMBER(S87), 'Data Entry'!$E$16 *R87/S87, " ")</f>
        <v xml:space="preserve"> </v>
      </c>
      <c r="Z87" s="336"/>
    </row>
    <row r="88" spans="1:26" x14ac:dyDescent="0.2">
      <c r="A88" s="25" t="str">
        <f ca="1">'Data Conv'!G89</f>
        <v/>
      </c>
      <c r="B88" s="25" t="str">
        <f ca="1">'Data Conv'!H89</f>
        <v/>
      </c>
      <c r="C88" s="16" t="str">
        <f t="shared" ca="1" si="41"/>
        <v>Pc=&gt;Sc</v>
      </c>
      <c r="D88" s="17" t="str">
        <f t="shared" ca="1" si="27"/>
        <v xml:space="preserve">    NUM</v>
      </c>
      <c r="E88" s="17" t="str">
        <f t="shared" ca="1" si="28"/>
        <v xml:space="preserve">     DENOM</v>
      </c>
      <c r="F88" s="18" t="str">
        <f t="shared" ca="1" si="29"/>
        <v xml:space="preserve"> InterpVal</v>
      </c>
      <c r="G88" s="24" t="str">
        <f t="shared" ca="1" si="30"/>
        <v xml:space="preserve">  EScum</v>
      </c>
      <c r="H88" s="24" t="str">
        <f t="shared" ca="1" si="31"/>
        <v xml:space="preserve">   ESper</v>
      </c>
      <c r="I88" s="20" t="str">
        <f t="shared" ca="1" si="32"/>
        <v xml:space="preserve">  SPI(t)per</v>
      </c>
      <c r="J88" s="20" t="str">
        <f t="shared" ca="1" si="33"/>
        <v xml:space="preserve">  SPI(t)cum</v>
      </c>
      <c r="K88" s="22" t="str">
        <f t="shared" ca="1" si="34"/>
        <v>AT</v>
      </c>
      <c r="L88" s="20" t="str">
        <f t="shared" ca="1" si="35"/>
        <v xml:space="preserve">  SV(t)per</v>
      </c>
      <c r="M88" s="53" t="str">
        <f t="shared" ca="1" si="36"/>
        <v xml:space="preserve"> SV(t)cum</v>
      </c>
      <c r="N88" s="55" t="str">
        <f t="shared" ca="1" si="37"/>
        <v>IEAC(t)nx</v>
      </c>
      <c r="O88" s="39" t="str">
        <f t="shared" ca="1" si="40"/>
        <v>Comp Date</v>
      </c>
      <c r="P88" s="25" t="str">
        <f>IF('Data Conv'!A89 = 0, "", 'Data Conv'!A89)</f>
        <v/>
      </c>
      <c r="Q88" s="25" t="str">
        <f>IF('Data Conv'!B89 = 0, "", 'Data Conv'!B89)</f>
        <v/>
      </c>
      <c r="R88" s="61" t="str">
        <f t="shared" si="42"/>
        <v>Period</v>
      </c>
      <c r="S88" s="55" t="str">
        <f ca="1" xml:space="preserve"> IF(ISNUMBER($W88),IF(COUNT($Q$3:$Q88)&gt;0,$W88 + $Q$204 - $V88 - $X88, $W88),"IEAC(t)sp")</f>
        <v>IEAC(t)sp</v>
      </c>
      <c r="T88" s="39" t="str">
        <f t="shared" ca="1" si="38"/>
        <v>Comp Date</v>
      </c>
      <c r="U88" s="59">
        <f>COUNTIF($P$3:$P88,"XX")</f>
        <v>0</v>
      </c>
      <c r="V88" s="59">
        <f>COUNTIF($Q$3:$Q88,"XX")</f>
        <v>0</v>
      </c>
      <c r="W88" s="158" t="str">
        <f t="shared" ca="1" si="39"/>
        <v>IEAC(t)sp</v>
      </c>
      <c r="X88" s="161" t="str">
        <f ca="1">IF(OR($P88 = "XX", ISNUMBER($P88)),IF($W88 &lt; MATCH(MAX($Q$3:$Q$202),$Q$3:$Q$202,1), COUNTIF(OFFSET($Q$3, $W88,0):$Q$202, "XX"),0), "DT Count")</f>
        <v>DT Count</v>
      </c>
      <c r="Y88" s="294" t="str">
        <f ca="1">IF(ISNUMBER(S88), 'Data Entry'!$E$16 *R88/S88, " ")</f>
        <v xml:space="preserve"> </v>
      </c>
      <c r="Z88" s="336"/>
    </row>
    <row r="89" spans="1:26" x14ac:dyDescent="0.2">
      <c r="A89" s="25" t="str">
        <f ca="1">'Data Conv'!G90</f>
        <v/>
      </c>
      <c r="B89" s="25" t="str">
        <f ca="1">'Data Conv'!H90</f>
        <v/>
      </c>
      <c r="C89" s="16" t="str">
        <f t="shared" ca="1" si="41"/>
        <v>Pc=&gt;Sc</v>
      </c>
      <c r="D89" s="17" t="str">
        <f t="shared" ca="1" si="27"/>
        <v xml:space="preserve">    NUM</v>
      </c>
      <c r="E89" s="17" t="str">
        <f t="shared" ca="1" si="28"/>
        <v xml:space="preserve">     DENOM</v>
      </c>
      <c r="F89" s="18" t="str">
        <f t="shared" ca="1" si="29"/>
        <v xml:space="preserve"> InterpVal</v>
      </c>
      <c r="G89" s="24" t="str">
        <f t="shared" ca="1" si="30"/>
        <v xml:space="preserve">  EScum</v>
      </c>
      <c r="H89" s="24" t="str">
        <f t="shared" ca="1" si="31"/>
        <v xml:space="preserve">   ESper</v>
      </c>
      <c r="I89" s="20" t="str">
        <f t="shared" ca="1" si="32"/>
        <v xml:space="preserve">  SPI(t)per</v>
      </c>
      <c r="J89" s="20" t="str">
        <f t="shared" ca="1" si="33"/>
        <v xml:space="preserve">  SPI(t)cum</v>
      </c>
      <c r="K89" s="22" t="str">
        <f t="shared" ca="1" si="34"/>
        <v>AT</v>
      </c>
      <c r="L89" s="20" t="str">
        <f t="shared" ca="1" si="35"/>
        <v xml:space="preserve">  SV(t)per</v>
      </c>
      <c r="M89" s="53" t="str">
        <f t="shared" ca="1" si="36"/>
        <v xml:space="preserve"> SV(t)cum</v>
      </c>
      <c r="N89" s="55" t="str">
        <f t="shared" ca="1" si="37"/>
        <v>IEAC(t)nx</v>
      </c>
      <c r="O89" s="39" t="str">
        <f t="shared" ca="1" si="40"/>
        <v>Comp Date</v>
      </c>
      <c r="P89" s="25" t="str">
        <f>IF('Data Conv'!A90 = 0, "", 'Data Conv'!A90)</f>
        <v/>
      </c>
      <c r="Q89" s="25" t="str">
        <f>IF('Data Conv'!B90 = 0, "", 'Data Conv'!B90)</f>
        <v/>
      </c>
      <c r="R89" s="61" t="str">
        <f t="shared" si="42"/>
        <v>Period</v>
      </c>
      <c r="S89" s="55" t="str">
        <f ca="1" xml:space="preserve"> IF(ISNUMBER($W89),IF(COUNT($Q$3:$Q89)&gt;0,$W89 + $Q$204 - $V89 - $X89, $W89),"IEAC(t)sp")</f>
        <v>IEAC(t)sp</v>
      </c>
      <c r="T89" s="39" t="str">
        <f t="shared" ca="1" si="38"/>
        <v>Comp Date</v>
      </c>
      <c r="U89" s="59">
        <f>COUNTIF($P$3:$P89,"XX")</f>
        <v>0</v>
      </c>
      <c r="V89" s="59">
        <f>COUNTIF($Q$3:$Q89,"XX")</f>
        <v>0</v>
      </c>
      <c r="W89" s="158" t="str">
        <f t="shared" ca="1" si="39"/>
        <v>IEAC(t)sp</v>
      </c>
      <c r="X89" s="161" t="str">
        <f ca="1">IF(OR($P89 = "XX", ISNUMBER($P89)),IF($W89 &lt; MATCH(MAX($Q$3:$Q$202),$Q$3:$Q$202,1), COUNTIF(OFFSET($Q$3, $W89,0):$Q$202, "XX"),0), "DT Count")</f>
        <v>DT Count</v>
      </c>
      <c r="Y89" s="294" t="str">
        <f ca="1">IF(ISNUMBER(S89), 'Data Entry'!$E$16 *R89/S89, " ")</f>
        <v xml:space="preserve"> </v>
      </c>
      <c r="Z89" s="336"/>
    </row>
    <row r="90" spans="1:26" x14ac:dyDescent="0.2">
      <c r="A90" s="25" t="str">
        <f ca="1">'Data Conv'!G91</f>
        <v/>
      </c>
      <c r="B90" s="25" t="str">
        <f ca="1">'Data Conv'!H91</f>
        <v/>
      </c>
      <c r="C90" s="16" t="str">
        <f t="shared" ca="1" si="41"/>
        <v>Pc=&gt;Sc</v>
      </c>
      <c r="D90" s="17" t="str">
        <f t="shared" ca="1" si="27"/>
        <v xml:space="preserve">    NUM</v>
      </c>
      <c r="E90" s="17" t="str">
        <f t="shared" ca="1" si="28"/>
        <v xml:space="preserve">     DENOM</v>
      </c>
      <c r="F90" s="18" t="str">
        <f t="shared" ca="1" si="29"/>
        <v xml:space="preserve"> InterpVal</v>
      </c>
      <c r="G90" s="24" t="str">
        <f t="shared" ca="1" si="30"/>
        <v xml:space="preserve">  EScum</v>
      </c>
      <c r="H90" s="24" t="str">
        <f t="shared" ca="1" si="31"/>
        <v xml:space="preserve">   ESper</v>
      </c>
      <c r="I90" s="20" t="str">
        <f t="shared" ca="1" si="32"/>
        <v xml:space="preserve">  SPI(t)per</v>
      </c>
      <c r="J90" s="20" t="str">
        <f t="shared" ca="1" si="33"/>
        <v xml:space="preserve">  SPI(t)cum</v>
      </c>
      <c r="K90" s="22" t="str">
        <f t="shared" ca="1" si="34"/>
        <v>AT</v>
      </c>
      <c r="L90" s="20" t="str">
        <f t="shared" ca="1" si="35"/>
        <v xml:space="preserve">  SV(t)per</v>
      </c>
      <c r="M90" s="53" t="str">
        <f t="shared" ca="1" si="36"/>
        <v xml:space="preserve"> SV(t)cum</v>
      </c>
      <c r="N90" s="55" t="str">
        <f t="shared" ca="1" si="37"/>
        <v>IEAC(t)nx</v>
      </c>
      <c r="O90" s="39" t="str">
        <f t="shared" ca="1" si="40"/>
        <v>Comp Date</v>
      </c>
      <c r="P90" s="25" t="str">
        <f>IF('Data Conv'!A91 = 0, "", 'Data Conv'!A91)</f>
        <v/>
      </c>
      <c r="Q90" s="25" t="str">
        <f>IF('Data Conv'!B91 = 0, "", 'Data Conv'!B91)</f>
        <v/>
      </c>
      <c r="R90" s="61" t="str">
        <f t="shared" si="42"/>
        <v>Period</v>
      </c>
      <c r="S90" s="55" t="str">
        <f ca="1" xml:space="preserve"> IF(ISNUMBER($W90),IF(COUNT($Q$3:$Q90)&gt;0,$W90 + $Q$204 - $V90 - $X90, $W90),"IEAC(t)sp")</f>
        <v>IEAC(t)sp</v>
      </c>
      <c r="T90" s="39" t="str">
        <f t="shared" ca="1" si="38"/>
        <v>Comp Date</v>
      </c>
      <c r="U90" s="59">
        <f>COUNTIF($P$3:$P90,"XX")</f>
        <v>0</v>
      </c>
      <c r="V90" s="59">
        <f>COUNTIF($Q$3:$Q90,"XX")</f>
        <v>0</v>
      </c>
      <c r="W90" s="158" t="str">
        <f t="shared" ca="1" si="39"/>
        <v>IEAC(t)sp</v>
      </c>
      <c r="X90" s="161" t="str">
        <f ca="1">IF(OR($P90 = "XX", ISNUMBER($P90)),IF($W90 &lt; MATCH(MAX($Q$3:$Q$202),$Q$3:$Q$202,1), COUNTIF(OFFSET($Q$3, $W90,0):$Q$202, "XX"),0), "DT Count")</f>
        <v>DT Count</v>
      </c>
      <c r="Y90" s="294" t="str">
        <f ca="1">IF(ISNUMBER(S90), 'Data Entry'!$E$16 *R90/S90, " ")</f>
        <v xml:space="preserve"> </v>
      </c>
      <c r="Z90" s="336"/>
    </row>
    <row r="91" spans="1:26" x14ac:dyDescent="0.2">
      <c r="A91" s="25" t="str">
        <f ca="1">'Data Conv'!G92</f>
        <v/>
      </c>
      <c r="B91" s="25" t="str">
        <f ca="1">'Data Conv'!H92</f>
        <v/>
      </c>
      <c r="C91" s="16" t="str">
        <f t="shared" ca="1" si="41"/>
        <v>Pc=&gt;Sc</v>
      </c>
      <c r="D91" s="17" t="str">
        <f t="shared" ca="1" si="27"/>
        <v xml:space="preserve">    NUM</v>
      </c>
      <c r="E91" s="17" t="str">
        <f t="shared" ca="1" si="28"/>
        <v xml:space="preserve">     DENOM</v>
      </c>
      <c r="F91" s="18" t="str">
        <f t="shared" ca="1" si="29"/>
        <v xml:space="preserve"> InterpVal</v>
      </c>
      <c r="G91" s="24" t="str">
        <f t="shared" ca="1" si="30"/>
        <v xml:space="preserve">  EScum</v>
      </c>
      <c r="H91" s="24" t="str">
        <f t="shared" ca="1" si="31"/>
        <v xml:space="preserve">   ESper</v>
      </c>
      <c r="I91" s="20" t="str">
        <f t="shared" ca="1" si="32"/>
        <v xml:space="preserve">  SPI(t)per</v>
      </c>
      <c r="J91" s="20" t="str">
        <f t="shared" ca="1" si="33"/>
        <v xml:space="preserve">  SPI(t)cum</v>
      </c>
      <c r="K91" s="22" t="str">
        <f t="shared" ca="1" si="34"/>
        <v>AT</v>
      </c>
      <c r="L91" s="20" t="str">
        <f t="shared" ca="1" si="35"/>
        <v xml:space="preserve">  SV(t)per</v>
      </c>
      <c r="M91" s="53" t="str">
        <f t="shared" ca="1" si="36"/>
        <v xml:space="preserve"> SV(t)cum</v>
      </c>
      <c r="N91" s="55" t="str">
        <f t="shared" ca="1" si="37"/>
        <v>IEAC(t)nx</v>
      </c>
      <c r="O91" s="39" t="str">
        <f t="shared" ca="1" si="40"/>
        <v>Comp Date</v>
      </c>
      <c r="P91" s="25" t="str">
        <f>IF('Data Conv'!A92 = 0, "", 'Data Conv'!A92)</f>
        <v/>
      </c>
      <c r="Q91" s="25" t="str">
        <f>IF('Data Conv'!B92 = 0, "", 'Data Conv'!B92)</f>
        <v/>
      </c>
      <c r="R91" s="61" t="str">
        <f t="shared" si="42"/>
        <v>Period</v>
      </c>
      <c r="S91" s="55" t="str">
        <f ca="1" xml:space="preserve"> IF(ISNUMBER($W91),IF(COUNT($Q$3:$Q91)&gt;0,$W91 + $Q$204 - $V91 - $X91, $W91),"IEAC(t)sp")</f>
        <v>IEAC(t)sp</v>
      </c>
      <c r="T91" s="39" t="str">
        <f t="shared" ca="1" si="38"/>
        <v>Comp Date</v>
      </c>
      <c r="U91" s="59">
        <f>COUNTIF($P$3:$P91,"XX")</f>
        <v>0</v>
      </c>
      <c r="V91" s="59">
        <f>COUNTIF($Q$3:$Q91,"XX")</f>
        <v>0</v>
      </c>
      <c r="W91" s="158" t="str">
        <f t="shared" ca="1" si="39"/>
        <v>IEAC(t)sp</v>
      </c>
      <c r="X91" s="161" t="str">
        <f ca="1">IF(OR($P91 = "XX", ISNUMBER($P91)),IF($W91 &lt; MATCH(MAX($Q$3:$Q$202),$Q$3:$Q$202,1), COUNTIF(OFFSET($Q$3, $W91,0):$Q$202, "XX"),0), "DT Count")</f>
        <v>DT Count</v>
      </c>
      <c r="Y91" s="294" t="str">
        <f ca="1">IF(ISNUMBER(S91), 'Data Entry'!$E$16 *R91/S91, " ")</f>
        <v xml:space="preserve"> </v>
      </c>
      <c r="Z91" s="336"/>
    </row>
    <row r="92" spans="1:26" x14ac:dyDescent="0.2">
      <c r="A92" s="25" t="str">
        <f ca="1">'Data Conv'!G93</f>
        <v/>
      </c>
      <c r="B92" s="25" t="str">
        <f ca="1">'Data Conv'!H93</f>
        <v/>
      </c>
      <c r="C92" s="16" t="str">
        <f t="shared" ca="1" si="41"/>
        <v>Pc=&gt;Sc</v>
      </c>
      <c r="D92" s="17" t="str">
        <f t="shared" ca="1" si="27"/>
        <v xml:space="preserve">    NUM</v>
      </c>
      <c r="E92" s="17" t="str">
        <f t="shared" ca="1" si="28"/>
        <v xml:space="preserve">     DENOM</v>
      </c>
      <c r="F92" s="18" t="str">
        <f t="shared" ca="1" si="29"/>
        <v xml:space="preserve"> InterpVal</v>
      </c>
      <c r="G92" s="24" t="str">
        <f t="shared" ca="1" si="30"/>
        <v xml:space="preserve">  EScum</v>
      </c>
      <c r="H92" s="24" t="str">
        <f t="shared" ca="1" si="31"/>
        <v xml:space="preserve">   ESper</v>
      </c>
      <c r="I92" s="20" t="str">
        <f t="shared" ca="1" si="32"/>
        <v xml:space="preserve">  SPI(t)per</v>
      </c>
      <c r="J92" s="20" t="str">
        <f t="shared" ca="1" si="33"/>
        <v xml:space="preserve">  SPI(t)cum</v>
      </c>
      <c r="K92" s="22" t="str">
        <f t="shared" ca="1" si="34"/>
        <v>AT</v>
      </c>
      <c r="L92" s="20" t="str">
        <f t="shared" ca="1" si="35"/>
        <v xml:space="preserve">  SV(t)per</v>
      </c>
      <c r="M92" s="53" t="str">
        <f t="shared" ca="1" si="36"/>
        <v xml:space="preserve"> SV(t)cum</v>
      </c>
      <c r="N92" s="55" t="str">
        <f t="shared" ca="1" si="37"/>
        <v>IEAC(t)nx</v>
      </c>
      <c r="O92" s="39" t="str">
        <f t="shared" ca="1" si="40"/>
        <v>Comp Date</v>
      </c>
      <c r="P92" s="25" t="str">
        <f>IF('Data Conv'!A93 = 0, "", 'Data Conv'!A93)</f>
        <v/>
      </c>
      <c r="Q92" s="25" t="str">
        <f>IF('Data Conv'!B93 = 0, "", 'Data Conv'!B93)</f>
        <v/>
      </c>
      <c r="R92" s="61" t="str">
        <f t="shared" si="42"/>
        <v>Period</v>
      </c>
      <c r="S92" s="55" t="str">
        <f ca="1" xml:space="preserve"> IF(ISNUMBER($W92),IF(COUNT($Q$3:$Q92)&gt;0,$W92 + $Q$204 - $V92 - $X92, $W92),"IEAC(t)sp")</f>
        <v>IEAC(t)sp</v>
      </c>
      <c r="T92" s="39" t="str">
        <f t="shared" ca="1" si="38"/>
        <v>Comp Date</v>
      </c>
      <c r="U92" s="59">
        <f>COUNTIF($P$3:$P92,"XX")</f>
        <v>0</v>
      </c>
      <c r="V92" s="59">
        <f>COUNTIF($Q$3:$Q92,"XX")</f>
        <v>0</v>
      </c>
      <c r="W92" s="158" t="str">
        <f t="shared" ca="1" si="39"/>
        <v>IEAC(t)sp</v>
      </c>
      <c r="X92" s="161" t="str">
        <f ca="1">IF(OR($P92 = "XX", ISNUMBER($P92)),IF($W92 &lt; MATCH(MAX($Q$3:$Q$202),$Q$3:$Q$202,1), COUNTIF(OFFSET($Q$3, $W92,0):$Q$202, "XX"),0), "DT Count")</f>
        <v>DT Count</v>
      </c>
      <c r="Y92" s="294" t="str">
        <f ca="1">IF(ISNUMBER(S92), 'Data Entry'!$E$16 *R92/S92, " ")</f>
        <v xml:space="preserve"> </v>
      </c>
      <c r="Z92" s="336"/>
    </row>
    <row r="93" spans="1:26" x14ac:dyDescent="0.2">
      <c r="A93" s="25" t="str">
        <f ca="1">'Data Conv'!G94</f>
        <v/>
      </c>
      <c r="B93" s="25" t="str">
        <f ca="1">'Data Conv'!H94</f>
        <v/>
      </c>
      <c r="C93" s="16" t="str">
        <f t="shared" ca="1" si="41"/>
        <v>Pc=&gt;Sc</v>
      </c>
      <c r="D93" s="17" t="str">
        <f t="shared" ca="1" si="27"/>
        <v xml:space="preserve">    NUM</v>
      </c>
      <c r="E93" s="17" t="str">
        <f t="shared" ca="1" si="28"/>
        <v xml:space="preserve">     DENOM</v>
      </c>
      <c r="F93" s="18" t="str">
        <f t="shared" ca="1" si="29"/>
        <v xml:space="preserve"> InterpVal</v>
      </c>
      <c r="G93" s="24" t="str">
        <f t="shared" ca="1" si="30"/>
        <v xml:space="preserve">  EScum</v>
      </c>
      <c r="H93" s="24" t="str">
        <f t="shared" ca="1" si="31"/>
        <v xml:space="preserve">   ESper</v>
      </c>
      <c r="I93" s="20" t="str">
        <f t="shared" ca="1" si="32"/>
        <v xml:space="preserve">  SPI(t)per</v>
      </c>
      <c r="J93" s="20" t="str">
        <f t="shared" ca="1" si="33"/>
        <v xml:space="preserve">  SPI(t)cum</v>
      </c>
      <c r="K93" s="22" t="str">
        <f t="shared" ca="1" si="34"/>
        <v>AT</v>
      </c>
      <c r="L93" s="20" t="str">
        <f t="shared" ca="1" si="35"/>
        <v xml:space="preserve">  SV(t)per</v>
      </c>
      <c r="M93" s="53" t="str">
        <f t="shared" ca="1" si="36"/>
        <v xml:space="preserve"> SV(t)cum</v>
      </c>
      <c r="N93" s="55" t="str">
        <f t="shared" ca="1" si="37"/>
        <v>IEAC(t)nx</v>
      </c>
      <c r="O93" s="39" t="str">
        <f t="shared" ca="1" si="40"/>
        <v>Comp Date</v>
      </c>
      <c r="P93" s="25" t="str">
        <f>IF('Data Conv'!A94 = 0, "", 'Data Conv'!A94)</f>
        <v/>
      </c>
      <c r="Q93" s="25" t="str">
        <f>IF('Data Conv'!B94 = 0, "", 'Data Conv'!B94)</f>
        <v/>
      </c>
      <c r="R93" s="61" t="str">
        <f t="shared" si="42"/>
        <v>Period</v>
      </c>
      <c r="S93" s="55" t="str">
        <f ca="1" xml:space="preserve"> IF(ISNUMBER($W93),IF(COUNT($Q$3:$Q93)&gt;0,$W93 + $Q$204 - $V93 - $X93, $W93),"IEAC(t)sp")</f>
        <v>IEAC(t)sp</v>
      </c>
      <c r="T93" s="39" t="str">
        <f t="shared" ca="1" si="38"/>
        <v>Comp Date</v>
      </c>
      <c r="U93" s="59">
        <f>COUNTIF($P$3:$P93,"XX")</f>
        <v>0</v>
      </c>
      <c r="V93" s="59">
        <f>COUNTIF($Q$3:$Q93,"XX")</f>
        <v>0</v>
      </c>
      <c r="W93" s="158" t="str">
        <f t="shared" ca="1" si="39"/>
        <v>IEAC(t)sp</v>
      </c>
      <c r="X93" s="161" t="str">
        <f ca="1">IF(OR($P93 = "XX", ISNUMBER($P93)),IF($W93 &lt; MATCH(MAX($Q$3:$Q$202),$Q$3:$Q$202,1), COUNTIF(OFFSET($Q$3, $W93,0):$Q$202, "XX"),0), "DT Count")</f>
        <v>DT Count</v>
      </c>
      <c r="Y93" s="294" t="str">
        <f ca="1">IF(ISNUMBER(S93), 'Data Entry'!$E$16 *R93/S93, " ")</f>
        <v xml:space="preserve"> </v>
      </c>
      <c r="Z93" s="336"/>
    </row>
    <row r="94" spans="1:26" x14ac:dyDescent="0.2">
      <c r="A94" s="25" t="str">
        <f ca="1">'Data Conv'!G95</f>
        <v/>
      </c>
      <c r="B94" s="25" t="str">
        <f ca="1">'Data Conv'!H95</f>
        <v/>
      </c>
      <c r="C94" s="16" t="str">
        <f t="shared" ca="1" si="41"/>
        <v>Pc=&gt;Sc</v>
      </c>
      <c r="D94" s="17" t="str">
        <f t="shared" ca="1" si="27"/>
        <v xml:space="preserve">    NUM</v>
      </c>
      <c r="E94" s="17" t="str">
        <f t="shared" ca="1" si="28"/>
        <v xml:space="preserve">     DENOM</v>
      </c>
      <c r="F94" s="18" t="str">
        <f t="shared" ca="1" si="29"/>
        <v xml:space="preserve"> InterpVal</v>
      </c>
      <c r="G94" s="24" t="str">
        <f t="shared" ca="1" si="30"/>
        <v xml:space="preserve">  EScum</v>
      </c>
      <c r="H94" s="24" t="str">
        <f t="shared" ca="1" si="31"/>
        <v xml:space="preserve">   ESper</v>
      </c>
      <c r="I94" s="20" t="str">
        <f t="shared" ca="1" si="32"/>
        <v xml:space="preserve">  SPI(t)per</v>
      </c>
      <c r="J94" s="20" t="str">
        <f t="shared" ca="1" si="33"/>
        <v xml:space="preserve">  SPI(t)cum</v>
      </c>
      <c r="K94" s="22" t="str">
        <f t="shared" ca="1" si="34"/>
        <v>AT</v>
      </c>
      <c r="L94" s="20" t="str">
        <f t="shared" ca="1" si="35"/>
        <v xml:space="preserve">  SV(t)per</v>
      </c>
      <c r="M94" s="53" t="str">
        <f t="shared" ca="1" si="36"/>
        <v xml:space="preserve"> SV(t)cum</v>
      </c>
      <c r="N94" s="55" t="str">
        <f t="shared" ca="1" si="37"/>
        <v>IEAC(t)nx</v>
      </c>
      <c r="O94" s="39" t="str">
        <f t="shared" ca="1" si="40"/>
        <v>Comp Date</v>
      </c>
      <c r="P94" s="25" t="str">
        <f>IF('Data Conv'!A95 = 0, "", 'Data Conv'!A95)</f>
        <v/>
      </c>
      <c r="Q94" s="25" t="str">
        <f>IF('Data Conv'!B95 = 0, "", 'Data Conv'!B95)</f>
        <v/>
      </c>
      <c r="R94" s="61" t="str">
        <f t="shared" si="42"/>
        <v>Period</v>
      </c>
      <c r="S94" s="55" t="str">
        <f ca="1" xml:space="preserve"> IF(ISNUMBER($W94),IF(COUNT($Q$3:$Q94)&gt;0,$W94 + $Q$204 - $V94 - $X94, $W94),"IEAC(t)sp")</f>
        <v>IEAC(t)sp</v>
      </c>
      <c r="T94" s="39" t="str">
        <f t="shared" ca="1" si="38"/>
        <v>Comp Date</v>
      </c>
      <c r="U94" s="59">
        <f>COUNTIF($P$3:$P94,"XX")</f>
        <v>0</v>
      </c>
      <c r="V94" s="59">
        <f>COUNTIF($Q$3:$Q94,"XX")</f>
        <v>0</v>
      </c>
      <c r="W94" s="158" t="str">
        <f t="shared" ca="1" si="39"/>
        <v>IEAC(t)sp</v>
      </c>
      <c r="X94" s="161" t="str">
        <f ca="1">IF(OR($P94 = "XX", ISNUMBER($P94)),IF($W94 &lt; MATCH(MAX($Q$3:$Q$202),$Q$3:$Q$202,1), COUNTIF(OFFSET($Q$3, $W94,0):$Q$202, "XX"),0), "DT Count")</f>
        <v>DT Count</v>
      </c>
      <c r="Y94" s="294" t="str">
        <f ca="1">IF(ISNUMBER(S94), 'Data Entry'!$E$16 *R94/S94, " ")</f>
        <v xml:space="preserve"> </v>
      </c>
      <c r="Z94" s="336"/>
    </row>
    <row r="95" spans="1:26" x14ac:dyDescent="0.2">
      <c r="A95" s="25" t="str">
        <f ca="1">'Data Conv'!G96</f>
        <v/>
      </c>
      <c r="B95" s="25" t="str">
        <f ca="1">'Data Conv'!H96</f>
        <v/>
      </c>
      <c r="C95" s="16" t="str">
        <f t="shared" ca="1" si="41"/>
        <v>Pc=&gt;Sc</v>
      </c>
      <c r="D95" s="17" t="str">
        <f t="shared" ca="1" si="27"/>
        <v xml:space="preserve">    NUM</v>
      </c>
      <c r="E95" s="17" t="str">
        <f t="shared" ca="1" si="28"/>
        <v xml:space="preserve">     DENOM</v>
      </c>
      <c r="F95" s="18" t="str">
        <f t="shared" ca="1" si="29"/>
        <v xml:space="preserve"> InterpVal</v>
      </c>
      <c r="G95" s="24" t="str">
        <f t="shared" ca="1" si="30"/>
        <v xml:space="preserve">  EScum</v>
      </c>
      <c r="H95" s="24" t="str">
        <f t="shared" ca="1" si="31"/>
        <v xml:space="preserve">   ESper</v>
      </c>
      <c r="I95" s="20" t="str">
        <f t="shared" ca="1" si="32"/>
        <v xml:space="preserve">  SPI(t)per</v>
      </c>
      <c r="J95" s="20" t="str">
        <f t="shared" ca="1" si="33"/>
        <v xml:space="preserve">  SPI(t)cum</v>
      </c>
      <c r="K95" s="22" t="str">
        <f t="shared" ca="1" si="34"/>
        <v>AT</v>
      </c>
      <c r="L95" s="20" t="str">
        <f t="shared" ca="1" si="35"/>
        <v xml:space="preserve">  SV(t)per</v>
      </c>
      <c r="M95" s="53" t="str">
        <f t="shared" ca="1" si="36"/>
        <v xml:space="preserve"> SV(t)cum</v>
      </c>
      <c r="N95" s="55" t="str">
        <f t="shared" ca="1" si="37"/>
        <v>IEAC(t)nx</v>
      </c>
      <c r="O95" s="39" t="str">
        <f t="shared" ca="1" si="40"/>
        <v>Comp Date</v>
      </c>
      <c r="P95" s="25" t="str">
        <f>IF('Data Conv'!A96 = 0, "", 'Data Conv'!A96)</f>
        <v/>
      </c>
      <c r="Q95" s="25" t="str">
        <f>IF('Data Conv'!B96 = 0, "", 'Data Conv'!B96)</f>
        <v/>
      </c>
      <c r="R95" s="61" t="str">
        <f t="shared" si="42"/>
        <v>Period</v>
      </c>
      <c r="S95" s="55" t="str">
        <f ca="1" xml:space="preserve"> IF(ISNUMBER($W95),IF(COUNT($Q$3:$Q95)&gt;0,$W95 + $Q$204 - $V95 - $X95, $W95),"IEAC(t)sp")</f>
        <v>IEAC(t)sp</v>
      </c>
      <c r="T95" s="39" t="str">
        <f t="shared" ca="1" si="38"/>
        <v>Comp Date</v>
      </c>
      <c r="U95" s="59">
        <f>COUNTIF($P$3:$P95,"XX")</f>
        <v>0</v>
      </c>
      <c r="V95" s="59">
        <f>COUNTIF($Q$3:$Q95,"XX")</f>
        <v>0</v>
      </c>
      <c r="W95" s="158" t="str">
        <f t="shared" ca="1" si="39"/>
        <v>IEAC(t)sp</v>
      </c>
      <c r="X95" s="161" t="str">
        <f ca="1">IF(OR($P95 = "XX", ISNUMBER($P95)),IF($W95 &lt; MATCH(MAX($Q$3:$Q$202),$Q$3:$Q$202,1), COUNTIF(OFFSET($Q$3, $W95,0):$Q$202, "XX"),0), "DT Count")</f>
        <v>DT Count</v>
      </c>
      <c r="Y95" s="294" t="str">
        <f ca="1">IF(ISNUMBER(S95), 'Data Entry'!$E$16 *R95/S95, " ")</f>
        <v xml:space="preserve"> </v>
      </c>
      <c r="Z95" s="336"/>
    </row>
    <row r="96" spans="1:26" x14ac:dyDescent="0.2">
      <c r="A96" s="25" t="str">
        <f ca="1">'Data Conv'!G97</f>
        <v/>
      </c>
      <c r="B96" s="25" t="str">
        <f ca="1">'Data Conv'!H97</f>
        <v/>
      </c>
      <c r="C96" s="16" t="str">
        <f t="shared" ca="1" si="41"/>
        <v>Pc=&gt;Sc</v>
      </c>
      <c r="D96" s="17" t="str">
        <f t="shared" ca="1" si="27"/>
        <v xml:space="preserve">    NUM</v>
      </c>
      <c r="E96" s="17" t="str">
        <f t="shared" ca="1" si="28"/>
        <v xml:space="preserve">     DENOM</v>
      </c>
      <c r="F96" s="18" t="str">
        <f t="shared" ca="1" si="29"/>
        <v xml:space="preserve"> InterpVal</v>
      </c>
      <c r="G96" s="24" t="str">
        <f t="shared" ca="1" si="30"/>
        <v xml:space="preserve">  EScum</v>
      </c>
      <c r="H96" s="24" t="str">
        <f t="shared" ca="1" si="31"/>
        <v xml:space="preserve">   ESper</v>
      </c>
      <c r="I96" s="20" t="str">
        <f t="shared" ca="1" si="32"/>
        <v xml:space="preserve">  SPI(t)per</v>
      </c>
      <c r="J96" s="20" t="str">
        <f t="shared" ca="1" si="33"/>
        <v xml:space="preserve">  SPI(t)cum</v>
      </c>
      <c r="K96" s="22" t="str">
        <f t="shared" ca="1" si="34"/>
        <v>AT</v>
      </c>
      <c r="L96" s="20" t="str">
        <f t="shared" ca="1" si="35"/>
        <v xml:space="preserve">  SV(t)per</v>
      </c>
      <c r="M96" s="53" t="str">
        <f t="shared" ca="1" si="36"/>
        <v xml:space="preserve"> SV(t)cum</v>
      </c>
      <c r="N96" s="55" t="str">
        <f t="shared" ca="1" si="37"/>
        <v>IEAC(t)nx</v>
      </c>
      <c r="O96" s="39" t="str">
        <f t="shared" ca="1" si="40"/>
        <v>Comp Date</v>
      </c>
      <c r="P96" s="25" t="str">
        <f>IF('Data Conv'!A97 = 0, "", 'Data Conv'!A97)</f>
        <v/>
      </c>
      <c r="Q96" s="25" t="str">
        <f>IF('Data Conv'!B97 = 0, "", 'Data Conv'!B97)</f>
        <v/>
      </c>
      <c r="R96" s="61" t="str">
        <f t="shared" si="42"/>
        <v>Period</v>
      </c>
      <c r="S96" s="55" t="str">
        <f ca="1" xml:space="preserve"> IF(ISNUMBER($W96),IF(COUNT($Q$3:$Q96)&gt;0,$W96 + $Q$204 - $V96 - $X96, $W96),"IEAC(t)sp")</f>
        <v>IEAC(t)sp</v>
      </c>
      <c r="T96" s="39" t="str">
        <f t="shared" ca="1" si="38"/>
        <v>Comp Date</v>
      </c>
      <c r="U96" s="59">
        <f>COUNTIF($P$3:$P96,"XX")</f>
        <v>0</v>
      </c>
      <c r="V96" s="59">
        <f>COUNTIF($Q$3:$Q96,"XX")</f>
        <v>0</v>
      </c>
      <c r="W96" s="158" t="str">
        <f t="shared" ca="1" si="39"/>
        <v>IEAC(t)sp</v>
      </c>
      <c r="X96" s="161" t="str">
        <f ca="1">IF(OR($P96 = "XX", ISNUMBER($P96)),IF($W96 &lt; MATCH(MAX($Q$3:$Q$202),$Q$3:$Q$202,1), COUNTIF(OFFSET($Q$3, $W96,0):$Q$202, "XX"),0), "DT Count")</f>
        <v>DT Count</v>
      </c>
      <c r="Y96" s="294" t="str">
        <f ca="1">IF(ISNUMBER(S96), 'Data Entry'!$E$16 *R96/S96, " ")</f>
        <v xml:space="preserve"> </v>
      </c>
      <c r="Z96" s="336"/>
    </row>
    <row r="97" spans="1:26" x14ac:dyDescent="0.2">
      <c r="A97" s="25" t="str">
        <f ca="1">'Data Conv'!G98</f>
        <v/>
      </c>
      <c r="B97" s="25" t="str">
        <f ca="1">'Data Conv'!H98</f>
        <v/>
      </c>
      <c r="C97" s="16" t="str">
        <f t="shared" ca="1" si="41"/>
        <v>Pc=&gt;Sc</v>
      </c>
      <c r="D97" s="17" t="str">
        <f t="shared" ca="1" si="27"/>
        <v xml:space="preserve">    NUM</v>
      </c>
      <c r="E97" s="17" t="str">
        <f t="shared" ca="1" si="28"/>
        <v xml:space="preserve">     DENOM</v>
      </c>
      <c r="F97" s="18" t="str">
        <f t="shared" ca="1" si="29"/>
        <v xml:space="preserve"> InterpVal</v>
      </c>
      <c r="G97" s="24" t="str">
        <f t="shared" ca="1" si="30"/>
        <v xml:space="preserve">  EScum</v>
      </c>
      <c r="H97" s="24" t="str">
        <f t="shared" ca="1" si="31"/>
        <v xml:space="preserve">   ESper</v>
      </c>
      <c r="I97" s="20" t="str">
        <f t="shared" ca="1" si="32"/>
        <v xml:space="preserve">  SPI(t)per</v>
      </c>
      <c r="J97" s="20" t="str">
        <f t="shared" ca="1" si="33"/>
        <v xml:space="preserve">  SPI(t)cum</v>
      </c>
      <c r="K97" s="22" t="str">
        <f t="shared" ca="1" si="34"/>
        <v>AT</v>
      </c>
      <c r="L97" s="20" t="str">
        <f t="shared" ca="1" si="35"/>
        <v xml:space="preserve">  SV(t)per</v>
      </c>
      <c r="M97" s="53" t="str">
        <f t="shared" ca="1" si="36"/>
        <v xml:space="preserve"> SV(t)cum</v>
      </c>
      <c r="N97" s="55" t="str">
        <f t="shared" ca="1" si="37"/>
        <v>IEAC(t)nx</v>
      </c>
      <c r="O97" s="39" t="str">
        <f t="shared" ca="1" si="40"/>
        <v>Comp Date</v>
      </c>
      <c r="P97" s="25" t="str">
        <f>IF('Data Conv'!A98 = 0, "", 'Data Conv'!A98)</f>
        <v/>
      </c>
      <c r="Q97" s="25" t="str">
        <f>IF('Data Conv'!B98 = 0, "", 'Data Conv'!B98)</f>
        <v/>
      </c>
      <c r="R97" s="61" t="str">
        <f t="shared" si="42"/>
        <v>Period</v>
      </c>
      <c r="S97" s="55" t="str">
        <f ca="1" xml:space="preserve"> IF(ISNUMBER($W97),IF(COUNT($Q$3:$Q97)&gt;0,$W97 + $Q$204 - $V97 - $X97, $W97),"IEAC(t)sp")</f>
        <v>IEAC(t)sp</v>
      </c>
      <c r="T97" s="39" t="str">
        <f t="shared" ca="1" si="38"/>
        <v>Comp Date</v>
      </c>
      <c r="U97" s="59">
        <f>COUNTIF($P$3:$P97,"XX")</f>
        <v>0</v>
      </c>
      <c r="V97" s="59">
        <f>COUNTIF($Q$3:$Q97,"XX")</f>
        <v>0</v>
      </c>
      <c r="W97" s="158" t="str">
        <f t="shared" ca="1" si="39"/>
        <v>IEAC(t)sp</v>
      </c>
      <c r="X97" s="161" t="str">
        <f ca="1">IF(OR($P97 = "XX", ISNUMBER($P97)),IF($W97 &lt; MATCH(MAX($Q$3:$Q$202),$Q$3:$Q$202,1), COUNTIF(OFFSET($Q$3, $W97,0):$Q$202, "XX"),0), "DT Count")</f>
        <v>DT Count</v>
      </c>
      <c r="Y97" s="294" t="str">
        <f ca="1">IF(ISNUMBER(S97), 'Data Entry'!$E$16 *R97/S97, " ")</f>
        <v xml:space="preserve"> </v>
      </c>
      <c r="Z97" s="336"/>
    </row>
    <row r="98" spans="1:26" x14ac:dyDescent="0.2">
      <c r="A98" s="25" t="str">
        <f ca="1">'Data Conv'!G99</f>
        <v/>
      </c>
      <c r="B98" s="25" t="str">
        <f ca="1">'Data Conv'!H99</f>
        <v/>
      </c>
      <c r="C98" s="16" t="str">
        <f t="shared" ca="1" si="41"/>
        <v>Pc=&gt;Sc</v>
      </c>
      <c r="D98" s="17" t="str">
        <f t="shared" ca="1" si="27"/>
        <v xml:space="preserve">    NUM</v>
      </c>
      <c r="E98" s="17" t="str">
        <f t="shared" ca="1" si="28"/>
        <v xml:space="preserve">     DENOM</v>
      </c>
      <c r="F98" s="18" t="str">
        <f t="shared" ca="1" si="29"/>
        <v xml:space="preserve"> InterpVal</v>
      </c>
      <c r="G98" s="24" t="str">
        <f t="shared" ca="1" si="30"/>
        <v xml:space="preserve">  EScum</v>
      </c>
      <c r="H98" s="24" t="str">
        <f t="shared" ca="1" si="31"/>
        <v xml:space="preserve">   ESper</v>
      </c>
      <c r="I98" s="20" t="str">
        <f t="shared" ca="1" si="32"/>
        <v xml:space="preserve">  SPI(t)per</v>
      </c>
      <c r="J98" s="20" t="str">
        <f t="shared" ca="1" si="33"/>
        <v xml:space="preserve">  SPI(t)cum</v>
      </c>
      <c r="K98" s="22" t="str">
        <f t="shared" ca="1" si="34"/>
        <v>AT</v>
      </c>
      <c r="L98" s="20" t="str">
        <f t="shared" ca="1" si="35"/>
        <v xml:space="preserve">  SV(t)per</v>
      </c>
      <c r="M98" s="53" t="str">
        <f t="shared" ca="1" si="36"/>
        <v xml:space="preserve"> SV(t)cum</v>
      </c>
      <c r="N98" s="55" t="str">
        <f t="shared" ca="1" si="37"/>
        <v>IEAC(t)nx</v>
      </c>
      <c r="O98" s="39" t="str">
        <f t="shared" ca="1" si="40"/>
        <v>Comp Date</v>
      </c>
      <c r="P98" s="25" t="str">
        <f>IF('Data Conv'!A99 = 0, "", 'Data Conv'!A99)</f>
        <v/>
      </c>
      <c r="Q98" s="25" t="str">
        <f>IF('Data Conv'!B99 = 0, "", 'Data Conv'!B99)</f>
        <v/>
      </c>
      <c r="R98" s="61" t="str">
        <f t="shared" si="42"/>
        <v>Period</v>
      </c>
      <c r="S98" s="55" t="str">
        <f ca="1" xml:space="preserve"> IF(ISNUMBER($W98),IF(COUNT($Q$3:$Q98)&gt;0,$W98 + $Q$204 - $V98 - $X98, $W98),"IEAC(t)sp")</f>
        <v>IEAC(t)sp</v>
      </c>
      <c r="T98" s="39" t="str">
        <f t="shared" ca="1" si="38"/>
        <v>Comp Date</v>
      </c>
      <c r="U98" s="59">
        <f>COUNTIF($P$3:$P98,"XX")</f>
        <v>0</v>
      </c>
      <c r="V98" s="59">
        <f>COUNTIF($Q$3:$Q98,"XX")</f>
        <v>0</v>
      </c>
      <c r="W98" s="158" t="str">
        <f t="shared" ca="1" si="39"/>
        <v>IEAC(t)sp</v>
      </c>
      <c r="X98" s="161" t="str">
        <f ca="1">IF(OR($P98 = "XX", ISNUMBER($P98)),IF($W98 &lt; MATCH(MAX($Q$3:$Q$202),$Q$3:$Q$202,1), COUNTIF(OFFSET($Q$3, $W98,0):$Q$202, "XX"),0), "DT Count")</f>
        <v>DT Count</v>
      </c>
      <c r="Y98" s="294" t="str">
        <f ca="1">IF(ISNUMBER(S98), 'Data Entry'!$E$16 *R98/S98, " ")</f>
        <v xml:space="preserve"> </v>
      </c>
      <c r="Z98" s="336"/>
    </row>
    <row r="99" spans="1:26" x14ac:dyDescent="0.2">
      <c r="A99" s="25" t="str">
        <f ca="1">'Data Conv'!G100</f>
        <v/>
      </c>
      <c r="B99" s="25" t="str">
        <f ca="1">'Data Conv'!H100</f>
        <v/>
      </c>
      <c r="C99" s="16" t="str">
        <f t="shared" ca="1" si="41"/>
        <v>Pc=&gt;Sc</v>
      </c>
      <c r="D99" s="17" t="str">
        <f t="shared" ca="1" si="27"/>
        <v xml:space="preserve">    NUM</v>
      </c>
      <c r="E99" s="17" t="str">
        <f t="shared" ca="1" si="28"/>
        <v xml:space="preserve">     DENOM</v>
      </c>
      <c r="F99" s="18" t="str">
        <f t="shared" ca="1" si="29"/>
        <v xml:space="preserve"> InterpVal</v>
      </c>
      <c r="G99" s="24" t="str">
        <f t="shared" ca="1" si="30"/>
        <v xml:space="preserve">  EScum</v>
      </c>
      <c r="H99" s="24" t="str">
        <f t="shared" ca="1" si="31"/>
        <v xml:space="preserve">   ESper</v>
      </c>
      <c r="I99" s="20" t="str">
        <f t="shared" ca="1" si="32"/>
        <v xml:space="preserve">  SPI(t)per</v>
      </c>
      <c r="J99" s="20" t="str">
        <f t="shared" ca="1" si="33"/>
        <v xml:space="preserve">  SPI(t)cum</v>
      </c>
      <c r="K99" s="22" t="str">
        <f t="shared" ca="1" si="34"/>
        <v>AT</v>
      </c>
      <c r="L99" s="20" t="str">
        <f t="shared" ca="1" si="35"/>
        <v xml:space="preserve">  SV(t)per</v>
      </c>
      <c r="M99" s="53" t="str">
        <f t="shared" ca="1" si="36"/>
        <v xml:space="preserve"> SV(t)cum</v>
      </c>
      <c r="N99" s="55" t="str">
        <f t="shared" ca="1" si="37"/>
        <v>IEAC(t)nx</v>
      </c>
      <c r="O99" s="39" t="str">
        <f t="shared" ref="O99:O130" ca="1" si="43">IF(AND(ISNUMBER(N99),ISNUMBER($O$204)),$O$204 + N99*$T$203,"Comp Date")</f>
        <v>Comp Date</v>
      </c>
      <c r="P99" s="25" t="str">
        <f>IF('Data Conv'!A100 = 0, "", 'Data Conv'!A100)</f>
        <v/>
      </c>
      <c r="Q99" s="25" t="str">
        <f>IF('Data Conv'!B100 = 0, "", 'Data Conv'!B100)</f>
        <v/>
      </c>
      <c r="R99" s="61" t="str">
        <f t="shared" si="42"/>
        <v>Period</v>
      </c>
      <c r="S99" s="55" t="str">
        <f ca="1" xml:space="preserve"> IF(ISNUMBER($W99),IF(COUNT($Q$3:$Q99)&gt;0,$W99 + $Q$204 - $V99 - $X99, $W99),"IEAC(t)sp")</f>
        <v>IEAC(t)sp</v>
      </c>
      <c r="T99" s="39" t="str">
        <f t="shared" ca="1" si="38"/>
        <v>Comp Date</v>
      </c>
      <c r="U99" s="59">
        <f>COUNTIF($P$3:$P99,"XX")</f>
        <v>0</v>
      </c>
      <c r="V99" s="59">
        <f>COUNTIF($Q$3:$Q99,"XX")</f>
        <v>0</v>
      </c>
      <c r="W99" s="158" t="str">
        <f t="shared" ca="1" si="39"/>
        <v>IEAC(t)sp</v>
      </c>
      <c r="X99" s="161" t="str">
        <f ca="1">IF(OR($P99 = "XX", ISNUMBER($P99)),IF($W99 &lt; MATCH(MAX($Q$3:$Q$202),$Q$3:$Q$202,1), COUNTIF(OFFSET($Q$3, $W99,0):$Q$202, "XX"),0), "DT Count")</f>
        <v>DT Count</v>
      </c>
      <c r="Y99" s="294" t="str">
        <f ca="1">IF(ISNUMBER(S99), 'Data Entry'!$E$16 *R99/S99, " ")</f>
        <v xml:space="preserve"> </v>
      </c>
      <c r="Z99" s="336"/>
    </row>
    <row r="100" spans="1:26" x14ac:dyDescent="0.2">
      <c r="A100" s="25" t="str">
        <f ca="1">'Data Conv'!G101</f>
        <v/>
      </c>
      <c r="B100" s="25" t="str">
        <f ca="1">'Data Conv'!H101</f>
        <v/>
      </c>
      <c r="C100" s="16" t="str">
        <f t="shared" ca="1" si="41"/>
        <v>Pc=&gt;Sc</v>
      </c>
      <c r="D100" s="17" t="str">
        <f t="shared" ca="1" si="27"/>
        <v xml:space="preserve">    NUM</v>
      </c>
      <c r="E100" s="17" t="str">
        <f t="shared" ca="1" si="28"/>
        <v xml:space="preserve">     DENOM</v>
      </c>
      <c r="F100" s="18" t="str">
        <f t="shared" ca="1" si="29"/>
        <v xml:space="preserve"> InterpVal</v>
      </c>
      <c r="G100" s="24" t="str">
        <f t="shared" ca="1" si="30"/>
        <v xml:space="preserve">  EScum</v>
      </c>
      <c r="H100" s="24" t="str">
        <f t="shared" ca="1" si="31"/>
        <v xml:space="preserve">   ESper</v>
      </c>
      <c r="I100" s="20" t="str">
        <f t="shared" ca="1" si="32"/>
        <v xml:space="preserve">  SPI(t)per</v>
      </c>
      <c r="J100" s="20" t="str">
        <f t="shared" ca="1" si="33"/>
        <v xml:space="preserve">  SPI(t)cum</v>
      </c>
      <c r="K100" s="22" t="str">
        <f t="shared" ca="1" si="34"/>
        <v>AT</v>
      </c>
      <c r="L100" s="20" t="str">
        <f t="shared" ca="1" si="35"/>
        <v xml:space="preserve">  SV(t)per</v>
      </c>
      <c r="M100" s="53" t="str">
        <f t="shared" ca="1" si="36"/>
        <v xml:space="preserve"> SV(t)cum</v>
      </c>
      <c r="N100" s="55" t="str">
        <f t="shared" ca="1" si="37"/>
        <v>IEAC(t)nx</v>
      </c>
      <c r="O100" s="39" t="str">
        <f t="shared" ca="1" si="43"/>
        <v>Comp Date</v>
      </c>
      <c r="P100" s="25" t="str">
        <f>IF('Data Conv'!A101 = 0, "", 'Data Conv'!A101)</f>
        <v/>
      </c>
      <c r="Q100" s="25" t="str">
        <f>IF('Data Conv'!B101 = 0, "", 'Data Conv'!B101)</f>
        <v/>
      </c>
      <c r="R100" s="61" t="str">
        <f t="shared" si="42"/>
        <v>Period</v>
      </c>
      <c r="S100" s="55" t="str">
        <f ca="1" xml:space="preserve"> IF(ISNUMBER($W100),IF(COUNT($Q$3:$Q100)&gt;0,$W100 + $Q$204 - $V100 - $X100, $W100),"IEAC(t)sp")</f>
        <v>IEAC(t)sp</v>
      </c>
      <c r="T100" s="39" t="str">
        <f t="shared" ca="1" si="38"/>
        <v>Comp Date</v>
      </c>
      <c r="U100" s="59">
        <f>COUNTIF($P$3:$P100,"XX")</f>
        <v>0</v>
      </c>
      <c r="V100" s="59">
        <f>COUNTIF($Q$3:$Q100,"XX")</f>
        <v>0</v>
      </c>
      <c r="W100" s="158" t="str">
        <f t="shared" ca="1" si="39"/>
        <v>IEAC(t)sp</v>
      </c>
      <c r="X100" s="161" t="str">
        <f ca="1">IF(OR($P100 = "XX", ISNUMBER($P100)),IF($W100 &lt; MATCH(MAX($Q$3:$Q$202),$Q$3:$Q$202,1), COUNTIF(OFFSET($Q$3, $W100,0):$Q$202, "XX"),0), "DT Count")</f>
        <v>DT Count</v>
      </c>
      <c r="Y100" s="294" t="str">
        <f ca="1">IF(ISNUMBER(S100), 'Data Entry'!$E$16 *R100/S100, " ")</f>
        <v xml:space="preserve"> </v>
      </c>
      <c r="Z100" s="336"/>
    </row>
    <row r="101" spans="1:26" x14ac:dyDescent="0.2">
      <c r="A101" s="25" t="str">
        <f ca="1">'Data Conv'!G102</f>
        <v/>
      </c>
      <c r="B101" s="25" t="str">
        <f ca="1">'Data Conv'!H102</f>
        <v/>
      </c>
      <c r="C101" s="16" t="str">
        <f t="shared" ca="1" si="41"/>
        <v>Pc=&gt;Sc</v>
      </c>
      <c r="D101" s="17" t="str">
        <f t="shared" ca="1" si="27"/>
        <v xml:space="preserve">    NUM</v>
      </c>
      <c r="E101" s="17" t="str">
        <f t="shared" ca="1" si="28"/>
        <v xml:space="preserve">     DENOM</v>
      </c>
      <c r="F101" s="18" t="str">
        <f t="shared" ca="1" si="29"/>
        <v xml:space="preserve"> InterpVal</v>
      </c>
      <c r="G101" s="24" t="str">
        <f t="shared" ca="1" si="30"/>
        <v xml:space="preserve">  EScum</v>
      </c>
      <c r="H101" s="24" t="str">
        <f t="shared" ca="1" si="31"/>
        <v xml:space="preserve">   ESper</v>
      </c>
      <c r="I101" s="20" t="str">
        <f t="shared" ca="1" si="32"/>
        <v xml:space="preserve">  SPI(t)per</v>
      </c>
      <c r="J101" s="20" t="str">
        <f t="shared" ca="1" si="33"/>
        <v xml:space="preserve">  SPI(t)cum</v>
      </c>
      <c r="K101" s="22" t="str">
        <f t="shared" ca="1" si="34"/>
        <v>AT</v>
      </c>
      <c r="L101" s="20" t="str">
        <f t="shared" ca="1" si="35"/>
        <v xml:space="preserve">  SV(t)per</v>
      </c>
      <c r="M101" s="53" t="str">
        <f t="shared" ca="1" si="36"/>
        <v xml:space="preserve"> SV(t)cum</v>
      </c>
      <c r="N101" s="55" t="str">
        <f t="shared" ca="1" si="37"/>
        <v>IEAC(t)nx</v>
      </c>
      <c r="O101" s="39" t="str">
        <f t="shared" ca="1" si="43"/>
        <v>Comp Date</v>
      </c>
      <c r="P101" s="25" t="str">
        <f>IF('Data Conv'!A102 = 0, "", 'Data Conv'!A102)</f>
        <v/>
      </c>
      <c r="Q101" s="25" t="str">
        <f>IF('Data Conv'!B102 = 0, "", 'Data Conv'!B102)</f>
        <v/>
      </c>
      <c r="R101" s="61" t="str">
        <f t="shared" si="42"/>
        <v>Period</v>
      </c>
      <c r="S101" s="55" t="str">
        <f ca="1" xml:space="preserve"> IF(ISNUMBER($W101),IF(COUNT($Q$3:$Q101)&gt;0,$W101 + $Q$204 - $V101 - $X101, $W101),"IEAC(t)sp")</f>
        <v>IEAC(t)sp</v>
      </c>
      <c r="T101" s="39" t="str">
        <f t="shared" ca="1" si="38"/>
        <v>Comp Date</v>
      </c>
      <c r="U101" s="59">
        <f>COUNTIF($P$3:$P101,"XX")</f>
        <v>0</v>
      </c>
      <c r="V101" s="59">
        <f>COUNTIF($Q$3:$Q101,"XX")</f>
        <v>0</v>
      </c>
      <c r="W101" s="158" t="str">
        <f t="shared" ca="1" si="39"/>
        <v>IEAC(t)sp</v>
      </c>
      <c r="X101" s="161" t="str">
        <f ca="1">IF(OR($P101 = "XX", ISNUMBER($P101)),IF($W101 &lt; MATCH(MAX($Q$3:$Q$202),$Q$3:$Q$202,1), COUNTIF(OFFSET($Q$3, $W101,0):$Q$202, "XX"),0), "DT Count")</f>
        <v>DT Count</v>
      </c>
      <c r="Y101" s="294" t="str">
        <f ca="1">IF(ISNUMBER(S101), 'Data Entry'!$E$16 *R101/S101, " ")</f>
        <v xml:space="preserve"> </v>
      </c>
      <c r="Z101" s="336"/>
    </row>
    <row r="102" spans="1:26" x14ac:dyDescent="0.2">
      <c r="A102" s="25" t="str">
        <f ca="1">'Data Conv'!G103</f>
        <v/>
      </c>
      <c r="B102" s="25" t="str">
        <f ca="1">'Data Conv'!H103</f>
        <v/>
      </c>
      <c r="C102" s="16" t="str">
        <f t="shared" ca="1" si="41"/>
        <v>Pc=&gt;Sc</v>
      </c>
      <c r="D102" s="17" t="str">
        <f t="shared" ca="1" si="27"/>
        <v xml:space="preserve">    NUM</v>
      </c>
      <c r="E102" s="17" t="str">
        <f t="shared" ca="1" si="28"/>
        <v xml:space="preserve">     DENOM</v>
      </c>
      <c r="F102" s="18" t="str">
        <f t="shared" ca="1" si="29"/>
        <v xml:space="preserve"> InterpVal</v>
      </c>
      <c r="G102" s="24" t="str">
        <f t="shared" ca="1" si="30"/>
        <v xml:space="preserve">  EScum</v>
      </c>
      <c r="H102" s="24" t="str">
        <f t="shared" ca="1" si="31"/>
        <v xml:space="preserve">   ESper</v>
      </c>
      <c r="I102" s="20" t="str">
        <f t="shared" ca="1" si="32"/>
        <v xml:space="preserve">  SPI(t)per</v>
      </c>
      <c r="J102" s="20" t="str">
        <f t="shared" ca="1" si="33"/>
        <v xml:space="preserve">  SPI(t)cum</v>
      </c>
      <c r="K102" s="22" t="str">
        <f t="shared" ca="1" si="34"/>
        <v>AT</v>
      </c>
      <c r="L102" s="20" t="str">
        <f t="shared" ca="1" si="35"/>
        <v xml:space="preserve">  SV(t)per</v>
      </c>
      <c r="M102" s="53" t="str">
        <f t="shared" ca="1" si="36"/>
        <v xml:space="preserve"> SV(t)cum</v>
      </c>
      <c r="N102" s="55" t="str">
        <f t="shared" ca="1" si="37"/>
        <v>IEAC(t)nx</v>
      </c>
      <c r="O102" s="39" t="str">
        <f t="shared" ca="1" si="43"/>
        <v>Comp Date</v>
      </c>
      <c r="P102" s="25" t="str">
        <f>IF('Data Conv'!A103 = 0, "", 'Data Conv'!A103)</f>
        <v/>
      </c>
      <c r="Q102" s="25" t="str">
        <f>IF('Data Conv'!B103 = 0, "", 'Data Conv'!B103)</f>
        <v/>
      </c>
      <c r="R102" s="61" t="str">
        <f t="shared" si="42"/>
        <v>Period</v>
      </c>
      <c r="S102" s="55" t="str">
        <f ca="1" xml:space="preserve"> IF(ISNUMBER($W102),IF(COUNT($Q$3:$Q102)&gt;0,$W102 + $Q$204 - $V102 - $X102, $W102),"IEAC(t)sp")</f>
        <v>IEAC(t)sp</v>
      </c>
      <c r="T102" s="39" t="str">
        <f t="shared" ca="1" si="38"/>
        <v>Comp Date</v>
      </c>
      <c r="U102" s="59">
        <f>COUNTIF($P$3:$P102,"XX")</f>
        <v>0</v>
      </c>
      <c r="V102" s="59">
        <f>COUNTIF($Q$3:$Q102,"XX")</f>
        <v>0</v>
      </c>
      <c r="W102" s="158" t="str">
        <f t="shared" ca="1" si="39"/>
        <v>IEAC(t)sp</v>
      </c>
      <c r="X102" s="161" t="str">
        <f ca="1">IF(OR($P102 = "XX", ISNUMBER($P102)),IF($W102 &lt; MATCH(MAX($Q$3:$Q$202),$Q$3:$Q$202,1), COUNTIF(OFFSET($Q$3, $W102,0):$Q$202, "XX"),0), "DT Count")</f>
        <v>DT Count</v>
      </c>
      <c r="Y102" s="294" t="str">
        <f ca="1">IF(ISNUMBER(S102), 'Data Entry'!$E$16 *R102/S102, " ")</f>
        <v xml:space="preserve"> </v>
      </c>
      <c r="Z102" s="336"/>
    </row>
    <row r="103" spans="1:26" x14ac:dyDescent="0.2">
      <c r="A103" s="25" t="str">
        <f ca="1">'Data Conv'!G104</f>
        <v/>
      </c>
      <c r="B103" s="25" t="str">
        <f ca="1">'Data Conv'!H104</f>
        <v/>
      </c>
      <c r="C103" s="16" t="str">
        <f t="shared" ca="1" si="41"/>
        <v>Pc=&gt;Sc</v>
      </c>
      <c r="D103" s="17" t="str">
        <f t="shared" ca="1" si="27"/>
        <v xml:space="preserve">    NUM</v>
      </c>
      <c r="E103" s="17" t="str">
        <f t="shared" ca="1" si="28"/>
        <v xml:space="preserve">     DENOM</v>
      </c>
      <c r="F103" s="18" t="str">
        <f t="shared" ca="1" si="29"/>
        <v xml:space="preserve"> InterpVal</v>
      </c>
      <c r="G103" s="24" t="str">
        <f t="shared" ca="1" si="30"/>
        <v xml:space="preserve">  EScum</v>
      </c>
      <c r="H103" s="24" t="str">
        <f t="shared" ca="1" si="31"/>
        <v xml:space="preserve">   ESper</v>
      </c>
      <c r="I103" s="20" t="str">
        <f t="shared" ca="1" si="32"/>
        <v xml:space="preserve">  SPI(t)per</v>
      </c>
      <c r="J103" s="20" t="str">
        <f t="shared" ca="1" si="33"/>
        <v xml:space="preserve">  SPI(t)cum</v>
      </c>
      <c r="K103" s="22" t="str">
        <f t="shared" ca="1" si="34"/>
        <v>AT</v>
      </c>
      <c r="L103" s="20" t="str">
        <f t="shared" ca="1" si="35"/>
        <v xml:space="preserve">  SV(t)per</v>
      </c>
      <c r="M103" s="53" t="str">
        <f t="shared" ca="1" si="36"/>
        <v xml:space="preserve"> SV(t)cum</v>
      </c>
      <c r="N103" s="55" t="str">
        <f t="shared" ca="1" si="37"/>
        <v>IEAC(t)nx</v>
      </c>
      <c r="O103" s="39" t="str">
        <f t="shared" ca="1" si="43"/>
        <v>Comp Date</v>
      </c>
      <c r="P103" s="25" t="str">
        <f>IF('Data Conv'!A104 = 0, "", 'Data Conv'!A104)</f>
        <v/>
      </c>
      <c r="Q103" s="25" t="str">
        <f>IF('Data Conv'!B104 = 0, "", 'Data Conv'!B104)</f>
        <v/>
      </c>
      <c r="R103" s="61" t="str">
        <f t="shared" si="42"/>
        <v>Period</v>
      </c>
      <c r="S103" s="55" t="str">
        <f ca="1" xml:space="preserve"> IF(ISNUMBER($W103),IF(COUNT($Q$3:$Q103)&gt;0,$W103 + $Q$204 - $V103 - $X103, $W103),"IEAC(t)sp")</f>
        <v>IEAC(t)sp</v>
      </c>
      <c r="T103" s="39" t="str">
        <f t="shared" ca="1" si="38"/>
        <v>Comp Date</v>
      </c>
      <c r="U103" s="59">
        <f>COUNTIF($P$3:$P103,"XX")</f>
        <v>0</v>
      </c>
      <c r="V103" s="59">
        <f>COUNTIF($Q$3:$Q103,"XX")</f>
        <v>0</v>
      </c>
      <c r="W103" s="158" t="str">
        <f t="shared" ca="1" si="39"/>
        <v>IEAC(t)sp</v>
      </c>
      <c r="X103" s="161" t="str">
        <f ca="1">IF(OR($P103 = "XX", ISNUMBER($P103)),IF($W103 &lt; MATCH(MAX($Q$3:$Q$202),$Q$3:$Q$202,1), COUNTIF(OFFSET($Q$3, $W103,0):$Q$202, "XX"),0), "DT Count")</f>
        <v>DT Count</v>
      </c>
      <c r="Y103" s="294" t="str">
        <f ca="1">IF(ISNUMBER(S103), 'Data Entry'!$E$16 *R103/S103, " ")</f>
        <v xml:space="preserve"> </v>
      </c>
      <c r="Z103" s="336"/>
    </row>
    <row r="104" spans="1:26" x14ac:dyDescent="0.2">
      <c r="A104" s="25" t="str">
        <f ca="1">'Data Conv'!G105</f>
        <v/>
      </c>
      <c r="B104" s="25" t="str">
        <f ca="1">'Data Conv'!H105</f>
        <v/>
      </c>
      <c r="C104" s="16" t="str">
        <f t="shared" ca="1" si="41"/>
        <v>Pc=&gt;Sc</v>
      </c>
      <c r="D104" s="17" t="str">
        <f t="shared" ca="1" si="27"/>
        <v xml:space="preserve">    NUM</v>
      </c>
      <c r="E104" s="17" t="str">
        <f t="shared" ca="1" si="28"/>
        <v xml:space="preserve">     DENOM</v>
      </c>
      <c r="F104" s="18" t="str">
        <f t="shared" ca="1" si="29"/>
        <v xml:space="preserve"> InterpVal</v>
      </c>
      <c r="G104" s="24" t="str">
        <f t="shared" ca="1" si="30"/>
        <v xml:space="preserve">  EScum</v>
      </c>
      <c r="H104" s="24" t="str">
        <f t="shared" ca="1" si="31"/>
        <v xml:space="preserve">   ESper</v>
      </c>
      <c r="I104" s="20" t="str">
        <f t="shared" ca="1" si="32"/>
        <v xml:space="preserve">  SPI(t)per</v>
      </c>
      <c r="J104" s="20" t="str">
        <f t="shared" ca="1" si="33"/>
        <v xml:space="preserve">  SPI(t)cum</v>
      </c>
      <c r="K104" s="22" t="str">
        <f t="shared" ca="1" si="34"/>
        <v>AT</v>
      </c>
      <c r="L104" s="20" t="str">
        <f t="shared" ca="1" si="35"/>
        <v xml:space="preserve">  SV(t)per</v>
      </c>
      <c r="M104" s="53" t="str">
        <f t="shared" ca="1" si="36"/>
        <v xml:space="preserve"> SV(t)cum</v>
      </c>
      <c r="N104" s="55" t="str">
        <f t="shared" ca="1" si="37"/>
        <v>IEAC(t)nx</v>
      </c>
      <c r="O104" s="39" t="str">
        <f t="shared" ca="1" si="43"/>
        <v>Comp Date</v>
      </c>
      <c r="P104" s="25" t="str">
        <f>IF('Data Conv'!A105 = 0, "", 'Data Conv'!A105)</f>
        <v/>
      </c>
      <c r="Q104" s="25" t="str">
        <f>IF('Data Conv'!B105 = 0, "", 'Data Conv'!B105)</f>
        <v/>
      </c>
      <c r="R104" s="61" t="str">
        <f t="shared" si="42"/>
        <v>Period</v>
      </c>
      <c r="S104" s="55" t="str">
        <f ca="1" xml:space="preserve"> IF(ISNUMBER($W104),IF(COUNT($Q$3:$Q104)&gt;0,$W104 + $Q$204 - $V104 - $X104, $W104),"IEAC(t)sp")</f>
        <v>IEAC(t)sp</v>
      </c>
      <c r="T104" s="39" t="str">
        <f t="shared" ca="1" si="38"/>
        <v>Comp Date</v>
      </c>
      <c r="U104" s="59">
        <f>COUNTIF($P$3:$P104,"XX")</f>
        <v>0</v>
      </c>
      <c r="V104" s="59">
        <f>COUNTIF($Q$3:$Q104,"XX")</f>
        <v>0</v>
      </c>
      <c r="W104" s="158" t="str">
        <f t="shared" ca="1" si="39"/>
        <v>IEAC(t)sp</v>
      </c>
      <c r="X104" s="161" t="str">
        <f ca="1">IF(OR($P104 = "XX", ISNUMBER($P104)),IF($W104 &lt; MATCH(MAX($Q$3:$Q$202),$Q$3:$Q$202,1), COUNTIF(OFFSET($Q$3, $W104,0):$Q$202, "XX"),0), "DT Count")</f>
        <v>DT Count</v>
      </c>
      <c r="Y104" s="294" t="str">
        <f ca="1">IF(ISNUMBER(S104), 'Data Entry'!$E$16 *R104/S104, " ")</f>
        <v xml:space="preserve"> </v>
      </c>
      <c r="Z104" s="336"/>
    </row>
    <row r="105" spans="1:26" x14ac:dyDescent="0.2">
      <c r="A105" s="25" t="str">
        <f ca="1">'Data Conv'!G106</f>
        <v/>
      </c>
      <c r="B105" s="25" t="str">
        <f ca="1">'Data Conv'!H106</f>
        <v/>
      </c>
      <c r="C105" s="16" t="str">
        <f t="shared" ca="1" si="41"/>
        <v>Pc=&gt;Sc</v>
      </c>
      <c r="D105" s="17" t="str">
        <f t="shared" ca="1" si="27"/>
        <v xml:space="preserve">    NUM</v>
      </c>
      <c r="E105" s="17" t="str">
        <f t="shared" ca="1" si="28"/>
        <v xml:space="preserve">     DENOM</v>
      </c>
      <c r="F105" s="18" t="str">
        <f t="shared" ca="1" si="29"/>
        <v xml:space="preserve"> InterpVal</v>
      </c>
      <c r="G105" s="24" t="str">
        <f t="shared" ca="1" si="30"/>
        <v xml:space="preserve">  EScum</v>
      </c>
      <c r="H105" s="24" t="str">
        <f t="shared" ca="1" si="31"/>
        <v xml:space="preserve">   ESper</v>
      </c>
      <c r="I105" s="20" t="str">
        <f t="shared" ca="1" si="32"/>
        <v xml:space="preserve">  SPI(t)per</v>
      </c>
      <c r="J105" s="20" t="str">
        <f t="shared" ca="1" si="33"/>
        <v xml:space="preserve">  SPI(t)cum</v>
      </c>
      <c r="K105" s="22" t="str">
        <f t="shared" ca="1" si="34"/>
        <v>AT</v>
      </c>
      <c r="L105" s="20" t="str">
        <f t="shared" ca="1" si="35"/>
        <v xml:space="preserve">  SV(t)per</v>
      </c>
      <c r="M105" s="53" t="str">
        <f t="shared" ca="1" si="36"/>
        <v xml:space="preserve"> SV(t)cum</v>
      </c>
      <c r="N105" s="55" t="str">
        <f t="shared" ca="1" si="37"/>
        <v>IEAC(t)nx</v>
      </c>
      <c r="O105" s="39" t="str">
        <f t="shared" ca="1" si="43"/>
        <v>Comp Date</v>
      </c>
      <c r="P105" s="25" t="str">
        <f>IF('Data Conv'!A106 = 0, "", 'Data Conv'!A106)</f>
        <v/>
      </c>
      <c r="Q105" s="25" t="str">
        <f>IF('Data Conv'!B106 = 0, "", 'Data Conv'!B106)</f>
        <v/>
      </c>
      <c r="R105" s="61" t="str">
        <f t="shared" si="42"/>
        <v>Period</v>
      </c>
      <c r="S105" s="55" t="str">
        <f ca="1" xml:space="preserve"> IF(ISNUMBER($W105),IF(COUNT($Q$3:$Q105)&gt;0,$W105 + $Q$204 - $V105 - $X105, $W105),"IEAC(t)sp")</f>
        <v>IEAC(t)sp</v>
      </c>
      <c r="T105" s="39" t="str">
        <f t="shared" ca="1" si="38"/>
        <v>Comp Date</v>
      </c>
      <c r="U105" s="59">
        <f>COUNTIF($P$3:$P105,"XX")</f>
        <v>0</v>
      </c>
      <c r="V105" s="59">
        <f>COUNTIF($Q$3:$Q105,"XX")</f>
        <v>0</v>
      </c>
      <c r="W105" s="158" t="str">
        <f t="shared" ca="1" si="39"/>
        <v>IEAC(t)sp</v>
      </c>
      <c r="X105" s="161" t="str">
        <f ca="1">IF(OR($P105 = "XX", ISNUMBER($P105)),IF($W105 &lt; MATCH(MAX($Q$3:$Q$202),$Q$3:$Q$202,1), COUNTIF(OFFSET($Q$3, $W105,0):$Q$202, "XX"),0), "DT Count")</f>
        <v>DT Count</v>
      </c>
      <c r="Y105" s="294" t="str">
        <f ca="1">IF(ISNUMBER(S105), 'Data Entry'!$E$16 *R105/S105, " ")</f>
        <v xml:space="preserve"> </v>
      </c>
      <c r="Z105" s="336"/>
    </row>
    <row r="106" spans="1:26" x14ac:dyDescent="0.2">
      <c r="A106" s="25" t="str">
        <f ca="1">'Data Conv'!G107</f>
        <v/>
      </c>
      <c r="B106" s="25" t="str">
        <f ca="1">'Data Conv'!H107</f>
        <v/>
      </c>
      <c r="C106" s="16" t="str">
        <f t="shared" ca="1" si="41"/>
        <v>Pc=&gt;Sc</v>
      </c>
      <c r="D106" s="17" t="str">
        <f t="shared" ca="1" si="27"/>
        <v xml:space="preserve">    NUM</v>
      </c>
      <c r="E106" s="17" t="str">
        <f t="shared" ca="1" si="28"/>
        <v xml:space="preserve">     DENOM</v>
      </c>
      <c r="F106" s="18" t="str">
        <f t="shared" ca="1" si="29"/>
        <v xml:space="preserve"> InterpVal</v>
      </c>
      <c r="G106" s="24" t="str">
        <f t="shared" ca="1" si="30"/>
        <v xml:space="preserve">  EScum</v>
      </c>
      <c r="H106" s="24" t="str">
        <f t="shared" ca="1" si="31"/>
        <v xml:space="preserve">   ESper</v>
      </c>
      <c r="I106" s="20" t="str">
        <f t="shared" ca="1" si="32"/>
        <v xml:space="preserve">  SPI(t)per</v>
      </c>
      <c r="J106" s="20" t="str">
        <f t="shared" ca="1" si="33"/>
        <v xml:space="preserve">  SPI(t)cum</v>
      </c>
      <c r="K106" s="22" t="str">
        <f t="shared" ca="1" si="34"/>
        <v>AT</v>
      </c>
      <c r="L106" s="20" t="str">
        <f t="shared" ca="1" si="35"/>
        <v xml:space="preserve">  SV(t)per</v>
      </c>
      <c r="M106" s="53" t="str">
        <f t="shared" ca="1" si="36"/>
        <v xml:space="preserve"> SV(t)cum</v>
      </c>
      <c r="N106" s="55" t="str">
        <f t="shared" ca="1" si="37"/>
        <v>IEAC(t)nx</v>
      </c>
      <c r="O106" s="39" t="str">
        <f t="shared" ca="1" si="43"/>
        <v>Comp Date</v>
      </c>
      <c r="P106" s="25" t="str">
        <f>IF('Data Conv'!A107 = 0, "", 'Data Conv'!A107)</f>
        <v/>
      </c>
      <c r="Q106" s="25" t="str">
        <f>IF('Data Conv'!B107 = 0, "", 'Data Conv'!B107)</f>
        <v/>
      </c>
      <c r="R106" s="61" t="str">
        <f t="shared" si="42"/>
        <v>Period</v>
      </c>
      <c r="S106" s="55" t="str">
        <f ca="1" xml:space="preserve"> IF(ISNUMBER($W106),IF(COUNT($Q$3:$Q106)&gt;0,$W106 + $Q$204 - $V106 - $X106, $W106),"IEAC(t)sp")</f>
        <v>IEAC(t)sp</v>
      </c>
      <c r="T106" s="39" t="str">
        <f t="shared" ca="1" si="38"/>
        <v>Comp Date</v>
      </c>
      <c r="U106" s="59">
        <f>COUNTIF($P$3:$P106,"XX")</f>
        <v>0</v>
      </c>
      <c r="V106" s="59">
        <f>COUNTIF($Q$3:$Q106,"XX")</f>
        <v>0</v>
      </c>
      <c r="W106" s="158" t="str">
        <f t="shared" ca="1" si="39"/>
        <v>IEAC(t)sp</v>
      </c>
      <c r="X106" s="161" t="str">
        <f ca="1">IF(OR($P106 = "XX", ISNUMBER($P106)),IF($W106 &lt; MATCH(MAX($Q$3:$Q$202),$Q$3:$Q$202,1), COUNTIF(OFFSET($Q$3, $W106,0):$Q$202, "XX"),0), "DT Count")</f>
        <v>DT Count</v>
      </c>
      <c r="Y106" s="294" t="str">
        <f ca="1">IF(ISNUMBER(S106), 'Data Entry'!$E$16 *R106/S106, " ")</f>
        <v xml:space="preserve"> </v>
      </c>
      <c r="Z106" s="336"/>
    </row>
    <row r="107" spans="1:26" x14ac:dyDescent="0.2">
      <c r="A107" s="25" t="str">
        <f ca="1">'Data Conv'!G108</f>
        <v/>
      </c>
      <c r="B107" s="25" t="str">
        <f ca="1">'Data Conv'!H108</f>
        <v/>
      </c>
      <c r="C107" s="16" t="str">
        <f t="shared" ca="1" si="41"/>
        <v>Pc=&gt;Sc</v>
      </c>
      <c r="D107" s="17" t="str">
        <f t="shared" ca="1" si="27"/>
        <v xml:space="preserve">    NUM</v>
      </c>
      <c r="E107" s="17" t="str">
        <f t="shared" ca="1" si="28"/>
        <v xml:space="preserve">     DENOM</v>
      </c>
      <c r="F107" s="18" t="str">
        <f t="shared" ca="1" si="29"/>
        <v xml:space="preserve"> InterpVal</v>
      </c>
      <c r="G107" s="24" t="str">
        <f t="shared" ca="1" si="30"/>
        <v xml:space="preserve">  EScum</v>
      </c>
      <c r="H107" s="24" t="str">
        <f t="shared" ca="1" si="31"/>
        <v xml:space="preserve">   ESper</v>
      </c>
      <c r="I107" s="20" t="str">
        <f t="shared" ca="1" si="32"/>
        <v xml:space="preserve">  SPI(t)per</v>
      </c>
      <c r="J107" s="20" t="str">
        <f t="shared" ca="1" si="33"/>
        <v xml:space="preserve">  SPI(t)cum</v>
      </c>
      <c r="K107" s="22" t="str">
        <f t="shared" ca="1" si="34"/>
        <v>AT</v>
      </c>
      <c r="L107" s="20" t="str">
        <f t="shared" ca="1" si="35"/>
        <v xml:space="preserve">  SV(t)per</v>
      </c>
      <c r="M107" s="53" t="str">
        <f t="shared" ca="1" si="36"/>
        <v xml:space="preserve"> SV(t)cum</v>
      </c>
      <c r="N107" s="55" t="str">
        <f t="shared" ca="1" si="37"/>
        <v>IEAC(t)nx</v>
      </c>
      <c r="O107" s="39" t="str">
        <f t="shared" ca="1" si="43"/>
        <v>Comp Date</v>
      </c>
      <c r="P107" s="25" t="str">
        <f>IF('Data Conv'!A108 = 0, "", 'Data Conv'!A108)</f>
        <v/>
      </c>
      <c r="Q107" s="25" t="str">
        <f>IF('Data Conv'!B108 = 0, "", 'Data Conv'!B108)</f>
        <v/>
      </c>
      <c r="R107" s="61" t="str">
        <f t="shared" si="42"/>
        <v>Period</v>
      </c>
      <c r="S107" s="55" t="str">
        <f ca="1" xml:space="preserve"> IF(ISNUMBER($W107),IF(COUNT($Q$3:$Q107)&gt;0,$W107 + $Q$204 - $V107 - $X107, $W107),"IEAC(t)sp")</f>
        <v>IEAC(t)sp</v>
      </c>
      <c r="T107" s="39" t="str">
        <f t="shared" ca="1" si="38"/>
        <v>Comp Date</v>
      </c>
      <c r="U107" s="59">
        <f>COUNTIF($P$3:$P107,"XX")</f>
        <v>0</v>
      </c>
      <c r="V107" s="59">
        <f>COUNTIF($Q$3:$Q107,"XX")</f>
        <v>0</v>
      </c>
      <c r="W107" s="158" t="str">
        <f t="shared" ca="1" si="39"/>
        <v>IEAC(t)sp</v>
      </c>
      <c r="X107" s="161" t="str">
        <f ca="1">IF(OR($P107 = "XX", ISNUMBER($P107)),IF($W107 &lt; MATCH(MAX($Q$3:$Q$202),$Q$3:$Q$202,1), COUNTIF(OFFSET($Q$3, $W107,0):$Q$202, "XX"),0), "DT Count")</f>
        <v>DT Count</v>
      </c>
      <c r="Y107" s="294" t="str">
        <f ca="1">IF(ISNUMBER(S107), 'Data Entry'!$E$16 *R107/S107, " ")</f>
        <v xml:space="preserve"> </v>
      </c>
      <c r="Z107" s="336"/>
    </row>
    <row r="108" spans="1:26" x14ac:dyDescent="0.2">
      <c r="A108" s="25" t="str">
        <f ca="1">'Data Conv'!G109</f>
        <v/>
      </c>
      <c r="B108" s="25" t="str">
        <f ca="1">'Data Conv'!H109</f>
        <v/>
      </c>
      <c r="C108" s="16" t="str">
        <f t="shared" ca="1" si="41"/>
        <v>Pc=&gt;Sc</v>
      </c>
      <c r="D108" s="17" t="str">
        <f t="shared" ca="1" si="27"/>
        <v xml:space="preserve">    NUM</v>
      </c>
      <c r="E108" s="17" t="str">
        <f t="shared" ca="1" si="28"/>
        <v xml:space="preserve">     DENOM</v>
      </c>
      <c r="F108" s="18" t="str">
        <f t="shared" ca="1" si="29"/>
        <v xml:space="preserve"> InterpVal</v>
      </c>
      <c r="G108" s="24" t="str">
        <f t="shared" ca="1" si="30"/>
        <v xml:space="preserve">  EScum</v>
      </c>
      <c r="H108" s="24" t="str">
        <f t="shared" ca="1" si="31"/>
        <v xml:space="preserve">   ESper</v>
      </c>
      <c r="I108" s="20" t="str">
        <f t="shared" ca="1" si="32"/>
        <v xml:space="preserve">  SPI(t)per</v>
      </c>
      <c r="J108" s="20" t="str">
        <f t="shared" ca="1" si="33"/>
        <v xml:space="preserve">  SPI(t)cum</v>
      </c>
      <c r="K108" s="22" t="str">
        <f t="shared" ca="1" si="34"/>
        <v>AT</v>
      </c>
      <c r="L108" s="20" t="str">
        <f t="shared" ca="1" si="35"/>
        <v xml:space="preserve">  SV(t)per</v>
      </c>
      <c r="M108" s="53" t="str">
        <f t="shared" ca="1" si="36"/>
        <v xml:space="preserve"> SV(t)cum</v>
      </c>
      <c r="N108" s="55" t="str">
        <f t="shared" ca="1" si="37"/>
        <v>IEAC(t)nx</v>
      </c>
      <c r="O108" s="39" t="str">
        <f t="shared" ca="1" si="43"/>
        <v>Comp Date</v>
      </c>
      <c r="P108" s="25" t="str">
        <f>IF('Data Conv'!A109 = 0, "", 'Data Conv'!A109)</f>
        <v/>
      </c>
      <c r="Q108" s="25" t="str">
        <f>IF('Data Conv'!B109 = 0, "", 'Data Conv'!B109)</f>
        <v/>
      </c>
      <c r="R108" s="61" t="str">
        <f t="shared" si="42"/>
        <v>Period</v>
      </c>
      <c r="S108" s="55" t="str">
        <f ca="1" xml:space="preserve"> IF(ISNUMBER($W108),IF(COUNT($Q$3:$Q108)&gt;0,$W108 + $Q$204 - $V108 - $X108, $W108),"IEAC(t)sp")</f>
        <v>IEAC(t)sp</v>
      </c>
      <c r="T108" s="39" t="str">
        <f t="shared" ca="1" si="38"/>
        <v>Comp Date</v>
      </c>
      <c r="U108" s="59">
        <f>COUNTIF($P$3:$P108,"XX")</f>
        <v>0</v>
      </c>
      <c r="V108" s="59">
        <f>COUNTIF($Q$3:$Q108,"XX")</f>
        <v>0</v>
      </c>
      <c r="W108" s="158" t="str">
        <f t="shared" ca="1" si="39"/>
        <v>IEAC(t)sp</v>
      </c>
      <c r="X108" s="161" t="str">
        <f ca="1">IF(OR($P108 = "XX", ISNUMBER($P108)),IF($W108 &lt; MATCH(MAX($Q$3:$Q$202),$Q$3:$Q$202,1), COUNTIF(OFFSET($Q$3, $W108,0):$Q$202, "XX"),0), "DT Count")</f>
        <v>DT Count</v>
      </c>
      <c r="Y108" s="294" t="str">
        <f ca="1">IF(ISNUMBER(S108), 'Data Entry'!$E$16 *R108/S108, " ")</f>
        <v xml:space="preserve"> </v>
      </c>
      <c r="Z108" s="336"/>
    </row>
    <row r="109" spans="1:26" x14ac:dyDescent="0.2">
      <c r="A109" s="25" t="str">
        <f ca="1">'Data Conv'!G110</f>
        <v/>
      </c>
      <c r="B109" s="25" t="str">
        <f ca="1">'Data Conv'!H110</f>
        <v/>
      </c>
      <c r="C109" s="16" t="str">
        <f t="shared" ca="1" si="41"/>
        <v>Pc=&gt;Sc</v>
      </c>
      <c r="D109" s="17" t="str">
        <f t="shared" ca="1" si="27"/>
        <v xml:space="preserve">    NUM</v>
      </c>
      <c r="E109" s="17" t="str">
        <f t="shared" ca="1" si="28"/>
        <v xml:space="preserve">     DENOM</v>
      </c>
      <c r="F109" s="18" t="str">
        <f t="shared" ca="1" si="29"/>
        <v xml:space="preserve"> InterpVal</v>
      </c>
      <c r="G109" s="24" t="str">
        <f t="shared" ca="1" si="30"/>
        <v xml:space="preserve">  EScum</v>
      </c>
      <c r="H109" s="24" t="str">
        <f t="shared" ca="1" si="31"/>
        <v xml:space="preserve">   ESper</v>
      </c>
      <c r="I109" s="20" t="str">
        <f t="shared" ca="1" si="32"/>
        <v xml:space="preserve">  SPI(t)per</v>
      </c>
      <c r="J109" s="20" t="str">
        <f t="shared" ca="1" si="33"/>
        <v xml:space="preserve">  SPI(t)cum</v>
      </c>
      <c r="K109" s="22" t="str">
        <f t="shared" ca="1" si="34"/>
        <v>AT</v>
      </c>
      <c r="L109" s="20" t="str">
        <f t="shared" ca="1" si="35"/>
        <v xml:space="preserve">  SV(t)per</v>
      </c>
      <c r="M109" s="53" t="str">
        <f t="shared" ca="1" si="36"/>
        <v xml:space="preserve"> SV(t)cum</v>
      </c>
      <c r="N109" s="55" t="str">
        <f t="shared" ca="1" si="37"/>
        <v>IEAC(t)nx</v>
      </c>
      <c r="O109" s="39" t="str">
        <f t="shared" ca="1" si="43"/>
        <v>Comp Date</v>
      </c>
      <c r="P109" s="25" t="str">
        <f>IF('Data Conv'!A110 = 0, "", 'Data Conv'!A110)</f>
        <v/>
      </c>
      <c r="Q109" s="25" t="str">
        <f>IF('Data Conv'!B110 = 0, "", 'Data Conv'!B110)</f>
        <v/>
      </c>
      <c r="R109" s="61" t="str">
        <f t="shared" si="42"/>
        <v>Period</v>
      </c>
      <c r="S109" s="55" t="str">
        <f ca="1" xml:space="preserve"> IF(ISNUMBER($W109),IF(COUNT($Q$3:$Q109)&gt;0,$W109 + $Q$204 - $V109 - $X109, $W109),"IEAC(t)sp")</f>
        <v>IEAC(t)sp</v>
      </c>
      <c r="T109" s="39" t="str">
        <f t="shared" ca="1" si="38"/>
        <v>Comp Date</v>
      </c>
      <c r="U109" s="59">
        <f>COUNTIF($P$3:$P109,"XX")</f>
        <v>0</v>
      </c>
      <c r="V109" s="59">
        <f>COUNTIF($Q$3:$Q109,"XX")</f>
        <v>0</v>
      </c>
      <c r="W109" s="158" t="str">
        <f t="shared" ca="1" si="39"/>
        <v>IEAC(t)sp</v>
      </c>
      <c r="X109" s="161" t="str">
        <f ca="1">IF(OR($P109 = "XX", ISNUMBER($P109)),IF($W109 &lt; MATCH(MAX($Q$3:$Q$202),$Q$3:$Q$202,1), COUNTIF(OFFSET($Q$3, $W109,0):$Q$202, "XX"),0), "DT Count")</f>
        <v>DT Count</v>
      </c>
      <c r="Y109" s="294" t="str">
        <f ca="1">IF(ISNUMBER(S109), 'Data Entry'!$E$16 *R109/S109, " ")</f>
        <v xml:space="preserve"> </v>
      </c>
      <c r="Z109" s="336"/>
    </row>
    <row r="110" spans="1:26" x14ac:dyDescent="0.2">
      <c r="A110" s="25" t="str">
        <f ca="1">'Data Conv'!G111</f>
        <v/>
      </c>
      <c r="B110" s="25" t="str">
        <f ca="1">'Data Conv'!H111</f>
        <v/>
      </c>
      <c r="C110" s="16" t="str">
        <f t="shared" ca="1" si="41"/>
        <v>Pc=&gt;Sc</v>
      </c>
      <c r="D110" s="17" t="str">
        <f t="shared" ca="1" si="27"/>
        <v xml:space="preserve">    NUM</v>
      </c>
      <c r="E110" s="17" t="str">
        <f t="shared" ca="1" si="28"/>
        <v xml:space="preserve">     DENOM</v>
      </c>
      <c r="F110" s="18" t="str">
        <f t="shared" ca="1" si="29"/>
        <v xml:space="preserve"> InterpVal</v>
      </c>
      <c r="G110" s="24" t="str">
        <f t="shared" ca="1" si="30"/>
        <v xml:space="preserve">  EScum</v>
      </c>
      <c r="H110" s="24" t="str">
        <f t="shared" ca="1" si="31"/>
        <v xml:space="preserve">   ESper</v>
      </c>
      <c r="I110" s="20" t="str">
        <f t="shared" ca="1" si="32"/>
        <v xml:space="preserve">  SPI(t)per</v>
      </c>
      <c r="J110" s="20" t="str">
        <f t="shared" ca="1" si="33"/>
        <v xml:space="preserve">  SPI(t)cum</v>
      </c>
      <c r="K110" s="22" t="str">
        <f t="shared" ca="1" si="34"/>
        <v>AT</v>
      </c>
      <c r="L110" s="20" t="str">
        <f t="shared" ca="1" si="35"/>
        <v xml:space="preserve">  SV(t)per</v>
      </c>
      <c r="M110" s="53" t="str">
        <f t="shared" ca="1" si="36"/>
        <v xml:space="preserve"> SV(t)cum</v>
      </c>
      <c r="N110" s="55" t="str">
        <f t="shared" ca="1" si="37"/>
        <v>IEAC(t)nx</v>
      </c>
      <c r="O110" s="39" t="str">
        <f t="shared" ca="1" si="43"/>
        <v>Comp Date</v>
      </c>
      <c r="P110" s="25" t="str">
        <f>IF('Data Conv'!A111 = 0, "", 'Data Conv'!A111)</f>
        <v/>
      </c>
      <c r="Q110" s="25" t="str">
        <f>IF('Data Conv'!B111 = 0, "", 'Data Conv'!B111)</f>
        <v/>
      </c>
      <c r="R110" s="61" t="str">
        <f t="shared" si="42"/>
        <v>Period</v>
      </c>
      <c r="S110" s="55" t="str">
        <f ca="1" xml:space="preserve"> IF(ISNUMBER($W110),IF(COUNT($Q$3:$Q110)&gt;0,$W110 + $Q$204 - $V110 - $X110, $W110),"IEAC(t)sp")</f>
        <v>IEAC(t)sp</v>
      </c>
      <c r="T110" s="39" t="str">
        <f t="shared" ca="1" si="38"/>
        <v>Comp Date</v>
      </c>
      <c r="U110" s="59">
        <f>COUNTIF($P$3:$P110,"XX")</f>
        <v>0</v>
      </c>
      <c r="V110" s="59">
        <f>COUNTIF($Q$3:$Q110,"XX")</f>
        <v>0</v>
      </c>
      <c r="W110" s="158" t="str">
        <f t="shared" ca="1" si="39"/>
        <v>IEAC(t)sp</v>
      </c>
      <c r="X110" s="161" t="str">
        <f ca="1">IF(OR($P110 = "XX", ISNUMBER($P110)),IF($W110 &lt; MATCH(MAX($Q$3:$Q$202),$Q$3:$Q$202,1), COUNTIF(OFFSET($Q$3, $W110,0):$Q$202, "XX"),0), "DT Count")</f>
        <v>DT Count</v>
      </c>
      <c r="Y110" s="294" t="str">
        <f ca="1">IF(ISNUMBER(S110), 'Data Entry'!$E$16 *R110/S110, " ")</f>
        <v xml:space="preserve"> </v>
      </c>
      <c r="Z110" s="336"/>
    </row>
    <row r="111" spans="1:26" x14ac:dyDescent="0.2">
      <c r="A111" s="25" t="str">
        <f ca="1">'Data Conv'!G112</f>
        <v/>
      </c>
      <c r="B111" s="25" t="str">
        <f ca="1">'Data Conv'!H112</f>
        <v/>
      </c>
      <c r="C111" s="16" t="str">
        <f t="shared" ca="1" si="41"/>
        <v>Pc=&gt;Sc</v>
      </c>
      <c r="D111" s="17" t="str">
        <f t="shared" ca="1" si="27"/>
        <v xml:space="preserve">    NUM</v>
      </c>
      <c r="E111" s="17" t="str">
        <f t="shared" ca="1" si="28"/>
        <v xml:space="preserve">     DENOM</v>
      </c>
      <c r="F111" s="18" t="str">
        <f t="shared" ca="1" si="29"/>
        <v xml:space="preserve"> InterpVal</v>
      </c>
      <c r="G111" s="24" t="str">
        <f t="shared" ca="1" si="30"/>
        <v xml:space="preserve">  EScum</v>
      </c>
      <c r="H111" s="24" t="str">
        <f t="shared" ca="1" si="31"/>
        <v xml:space="preserve">   ESper</v>
      </c>
      <c r="I111" s="20" t="str">
        <f t="shared" ca="1" si="32"/>
        <v xml:space="preserve">  SPI(t)per</v>
      </c>
      <c r="J111" s="20" t="str">
        <f t="shared" ca="1" si="33"/>
        <v xml:space="preserve">  SPI(t)cum</v>
      </c>
      <c r="K111" s="22" t="str">
        <f t="shared" ca="1" si="34"/>
        <v>AT</v>
      </c>
      <c r="L111" s="20" t="str">
        <f t="shared" ca="1" si="35"/>
        <v xml:space="preserve">  SV(t)per</v>
      </c>
      <c r="M111" s="53" t="str">
        <f t="shared" ca="1" si="36"/>
        <v xml:space="preserve"> SV(t)cum</v>
      </c>
      <c r="N111" s="55" t="str">
        <f t="shared" ca="1" si="37"/>
        <v>IEAC(t)nx</v>
      </c>
      <c r="O111" s="39" t="str">
        <f t="shared" ca="1" si="43"/>
        <v>Comp Date</v>
      </c>
      <c r="P111" s="25" t="str">
        <f>IF('Data Conv'!A112 = 0, "", 'Data Conv'!A112)</f>
        <v/>
      </c>
      <c r="Q111" s="25" t="str">
        <f>IF('Data Conv'!B112 = 0, "", 'Data Conv'!B112)</f>
        <v/>
      </c>
      <c r="R111" s="61" t="str">
        <f t="shared" si="42"/>
        <v>Period</v>
      </c>
      <c r="S111" s="55" t="str">
        <f ca="1" xml:space="preserve"> IF(ISNUMBER($W111),IF(COUNT($Q$3:$Q111)&gt;0,$W111 + $Q$204 - $V111 - $X111, $W111),"IEAC(t)sp")</f>
        <v>IEAC(t)sp</v>
      </c>
      <c r="T111" s="39" t="str">
        <f t="shared" ca="1" si="38"/>
        <v>Comp Date</v>
      </c>
      <c r="U111" s="59">
        <f>COUNTIF($P$3:$P111,"XX")</f>
        <v>0</v>
      </c>
      <c r="V111" s="59">
        <f>COUNTIF($Q$3:$Q111,"XX")</f>
        <v>0</v>
      </c>
      <c r="W111" s="158" t="str">
        <f t="shared" ca="1" si="39"/>
        <v>IEAC(t)sp</v>
      </c>
      <c r="X111" s="161" t="str">
        <f ca="1">IF(OR($P111 = "XX", ISNUMBER($P111)),IF($W111 &lt; MATCH(MAX($Q$3:$Q$202),$Q$3:$Q$202,1), COUNTIF(OFFSET($Q$3, $W111,0):$Q$202, "XX"),0), "DT Count")</f>
        <v>DT Count</v>
      </c>
      <c r="Y111" s="294" t="str">
        <f ca="1">IF(ISNUMBER(S111), 'Data Entry'!$E$16 *R111/S111, " ")</f>
        <v xml:space="preserve"> </v>
      </c>
      <c r="Z111" s="336"/>
    </row>
    <row r="112" spans="1:26" x14ac:dyDescent="0.2">
      <c r="A112" s="25" t="str">
        <f ca="1">'Data Conv'!G113</f>
        <v/>
      </c>
      <c r="B112" s="25" t="str">
        <f ca="1">'Data Conv'!H113</f>
        <v/>
      </c>
      <c r="C112" s="16" t="str">
        <f t="shared" ca="1" si="41"/>
        <v>Pc=&gt;Sc</v>
      </c>
      <c r="D112" s="17" t="str">
        <f t="shared" ca="1" si="27"/>
        <v xml:space="preserve">    NUM</v>
      </c>
      <c r="E112" s="17" t="str">
        <f t="shared" ca="1" si="28"/>
        <v xml:space="preserve">     DENOM</v>
      </c>
      <c r="F112" s="18" t="str">
        <f t="shared" ca="1" si="29"/>
        <v xml:space="preserve"> InterpVal</v>
      </c>
      <c r="G112" s="24" t="str">
        <f t="shared" ca="1" si="30"/>
        <v xml:space="preserve">  EScum</v>
      </c>
      <c r="H112" s="24" t="str">
        <f t="shared" ca="1" si="31"/>
        <v xml:space="preserve">   ESper</v>
      </c>
      <c r="I112" s="20" t="str">
        <f t="shared" ca="1" si="32"/>
        <v xml:space="preserve">  SPI(t)per</v>
      </c>
      <c r="J112" s="20" t="str">
        <f t="shared" ca="1" si="33"/>
        <v xml:space="preserve">  SPI(t)cum</v>
      </c>
      <c r="K112" s="22" t="str">
        <f t="shared" ca="1" si="34"/>
        <v>AT</v>
      </c>
      <c r="L112" s="20" t="str">
        <f t="shared" ca="1" si="35"/>
        <v xml:space="preserve">  SV(t)per</v>
      </c>
      <c r="M112" s="53" t="str">
        <f t="shared" ca="1" si="36"/>
        <v xml:space="preserve"> SV(t)cum</v>
      </c>
      <c r="N112" s="55" t="str">
        <f t="shared" ca="1" si="37"/>
        <v>IEAC(t)nx</v>
      </c>
      <c r="O112" s="39" t="str">
        <f t="shared" ca="1" si="43"/>
        <v>Comp Date</v>
      </c>
      <c r="P112" s="25" t="str">
        <f>IF('Data Conv'!A113 = 0, "", 'Data Conv'!A113)</f>
        <v/>
      </c>
      <c r="Q112" s="25" t="str">
        <f>IF('Data Conv'!B113 = 0, "", 'Data Conv'!B113)</f>
        <v/>
      </c>
      <c r="R112" s="61" t="str">
        <f t="shared" si="42"/>
        <v>Period</v>
      </c>
      <c r="S112" s="55" t="str">
        <f ca="1" xml:space="preserve"> IF(ISNUMBER($W112),IF(COUNT($Q$3:$Q112)&gt;0,$W112 + $Q$204 - $V112 - $X112, $W112),"IEAC(t)sp")</f>
        <v>IEAC(t)sp</v>
      </c>
      <c r="T112" s="39" t="str">
        <f t="shared" ca="1" si="38"/>
        <v>Comp Date</v>
      </c>
      <c r="U112" s="59">
        <f>COUNTIF($P$3:$P112,"XX")</f>
        <v>0</v>
      </c>
      <c r="V112" s="59">
        <f>COUNTIF($Q$3:$Q112,"XX")</f>
        <v>0</v>
      </c>
      <c r="W112" s="158" t="str">
        <f t="shared" ca="1" si="39"/>
        <v>IEAC(t)sp</v>
      </c>
      <c r="X112" s="161" t="str">
        <f ca="1">IF(OR($P112 = "XX", ISNUMBER($P112)),IF($W112 &lt; MATCH(MAX($Q$3:$Q$202),$Q$3:$Q$202,1), COUNTIF(OFFSET($Q$3, $W112,0):$Q$202, "XX"),0), "DT Count")</f>
        <v>DT Count</v>
      </c>
      <c r="Y112" s="294" t="str">
        <f ca="1">IF(ISNUMBER(S112), 'Data Entry'!$E$16 *R112/S112, " ")</f>
        <v xml:space="preserve"> </v>
      </c>
      <c r="Z112" s="336"/>
    </row>
    <row r="113" spans="1:26" x14ac:dyDescent="0.2">
      <c r="A113" s="25" t="str">
        <f ca="1">'Data Conv'!G114</f>
        <v/>
      </c>
      <c r="B113" s="25" t="str">
        <f ca="1">'Data Conv'!H114</f>
        <v/>
      </c>
      <c r="C113" s="16" t="str">
        <f t="shared" ca="1" si="41"/>
        <v>Pc=&gt;Sc</v>
      </c>
      <c r="D113" s="17" t="str">
        <f t="shared" ca="1" si="27"/>
        <v xml:space="preserve">    NUM</v>
      </c>
      <c r="E113" s="17" t="str">
        <f t="shared" ca="1" si="28"/>
        <v xml:space="preserve">     DENOM</v>
      </c>
      <c r="F113" s="18" t="str">
        <f t="shared" ca="1" si="29"/>
        <v xml:space="preserve"> InterpVal</v>
      </c>
      <c r="G113" s="24" t="str">
        <f t="shared" ca="1" si="30"/>
        <v xml:space="preserve">  EScum</v>
      </c>
      <c r="H113" s="24" t="str">
        <f t="shared" ca="1" si="31"/>
        <v xml:space="preserve">   ESper</v>
      </c>
      <c r="I113" s="20" t="str">
        <f t="shared" ca="1" si="32"/>
        <v xml:space="preserve">  SPI(t)per</v>
      </c>
      <c r="J113" s="20" t="str">
        <f t="shared" ca="1" si="33"/>
        <v xml:space="preserve">  SPI(t)cum</v>
      </c>
      <c r="K113" s="22" t="str">
        <f t="shared" ca="1" si="34"/>
        <v>AT</v>
      </c>
      <c r="L113" s="20" t="str">
        <f t="shared" ca="1" si="35"/>
        <v xml:space="preserve">  SV(t)per</v>
      </c>
      <c r="M113" s="53" t="str">
        <f t="shared" ca="1" si="36"/>
        <v xml:space="preserve"> SV(t)cum</v>
      </c>
      <c r="N113" s="55" t="str">
        <f t="shared" ca="1" si="37"/>
        <v>IEAC(t)nx</v>
      </c>
      <c r="O113" s="39" t="str">
        <f t="shared" ca="1" si="43"/>
        <v>Comp Date</v>
      </c>
      <c r="P113" s="25" t="str">
        <f>IF('Data Conv'!A114 = 0, "", 'Data Conv'!A114)</f>
        <v/>
      </c>
      <c r="Q113" s="25" t="str">
        <f>IF('Data Conv'!B114 = 0, "", 'Data Conv'!B114)</f>
        <v/>
      </c>
      <c r="R113" s="61" t="str">
        <f t="shared" si="42"/>
        <v>Period</v>
      </c>
      <c r="S113" s="55" t="str">
        <f ca="1" xml:space="preserve"> IF(ISNUMBER($W113),IF(COUNT($Q$3:$Q113)&gt;0,$W113 + $Q$204 - $V113 - $X113, $W113),"IEAC(t)sp")</f>
        <v>IEAC(t)sp</v>
      </c>
      <c r="T113" s="39" t="str">
        <f t="shared" ca="1" si="38"/>
        <v>Comp Date</v>
      </c>
      <c r="U113" s="59">
        <f>COUNTIF($P$3:$P113,"XX")</f>
        <v>0</v>
      </c>
      <c r="V113" s="59">
        <f>COUNTIF($Q$3:$Q113,"XX")</f>
        <v>0</v>
      </c>
      <c r="W113" s="158" t="str">
        <f t="shared" ca="1" si="39"/>
        <v>IEAC(t)sp</v>
      </c>
      <c r="X113" s="161" t="str">
        <f ca="1">IF(OR($P113 = "XX", ISNUMBER($P113)),IF($W113 &lt; MATCH(MAX($Q$3:$Q$202),$Q$3:$Q$202,1), COUNTIF(OFFSET($Q$3, $W113,0):$Q$202, "XX"),0), "DT Count")</f>
        <v>DT Count</v>
      </c>
      <c r="Y113" s="294" t="str">
        <f ca="1">IF(ISNUMBER(S113), 'Data Entry'!$E$16 *R113/S113, " ")</f>
        <v xml:space="preserve"> </v>
      </c>
      <c r="Z113" s="336"/>
    </row>
    <row r="114" spans="1:26" x14ac:dyDescent="0.2">
      <c r="A114" s="25" t="str">
        <f ca="1">'Data Conv'!G115</f>
        <v/>
      </c>
      <c r="B114" s="25" t="str">
        <f ca="1">'Data Conv'!H115</f>
        <v/>
      </c>
      <c r="C114" s="16" t="str">
        <f t="shared" ca="1" si="41"/>
        <v>Pc=&gt;Sc</v>
      </c>
      <c r="D114" s="17" t="str">
        <f t="shared" ca="1" si="27"/>
        <v xml:space="preserve">    NUM</v>
      </c>
      <c r="E114" s="17" t="str">
        <f t="shared" ca="1" si="28"/>
        <v xml:space="preserve">     DENOM</v>
      </c>
      <c r="F114" s="18" t="str">
        <f t="shared" ca="1" si="29"/>
        <v xml:space="preserve"> InterpVal</v>
      </c>
      <c r="G114" s="24" t="str">
        <f t="shared" ca="1" si="30"/>
        <v xml:space="preserve">  EScum</v>
      </c>
      <c r="H114" s="24" t="str">
        <f t="shared" ca="1" si="31"/>
        <v xml:space="preserve">   ESper</v>
      </c>
      <c r="I114" s="20" t="str">
        <f t="shared" ca="1" si="32"/>
        <v xml:space="preserve">  SPI(t)per</v>
      </c>
      <c r="J114" s="20" t="str">
        <f t="shared" ca="1" si="33"/>
        <v xml:space="preserve">  SPI(t)cum</v>
      </c>
      <c r="K114" s="22" t="str">
        <f t="shared" ca="1" si="34"/>
        <v>AT</v>
      </c>
      <c r="L114" s="20" t="str">
        <f t="shared" ca="1" si="35"/>
        <v xml:space="preserve">  SV(t)per</v>
      </c>
      <c r="M114" s="53" t="str">
        <f t="shared" ca="1" si="36"/>
        <v xml:space="preserve"> SV(t)cum</v>
      </c>
      <c r="N114" s="55" t="str">
        <f t="shared" ca="1" si="37"/>
        <v>IEAC(t)nx</v>
      </c>
      <c r="O114" s="39" t="str">
        <f t="shared" ca="1" si="43"/>
        <v>Comp Date</v>
      </c>
      <c r="P114" s="25" t="str">
        <f>IF('Data Conv'!A115 = 0, "", 'Data Conv'!A115)</f>
        <v/>
      </c>
      <c r="Q114" s="25" t="str">
        <f>IF('Data Conv'!B115 = 0, "", 'Data Conv'!B115)</f>
        <v/>
      </c>
      <c r="R114" s="61" t="str">
        <f t="shared" si="42"/>
        <v>Period</v>
      </c>
      <c r="S114" s="55" t="str">
        <f ca="1" xml:space="preserve"> IF(ISNUMBER($W114),IF(COUNT($Q$3:$Q114)&gt;0,$W114 + $Q$204 - $V114 - $X114, $W114),"IEAC(t)sp")</f>
        <v>IEAC(t)sp</v>
      </c>
      <c r="T114" s="39" t="str">
        <f t="shared" ca="1" si="38"/>
        <v>Comp Date</v>
      </c>
      <c r="U114" s="59">
        <f>COUNTIF($P$3:$P114,"XX")</f>
        <v>0</v>
      </c>
      <c r="V114" s="59">
        <f>COUNTIF($Q$3:$Q114,"XX")</f>
        <v>0</v>
      </c>
      <c r="W114" s="158" t="str">
        <f t="shared" ca="1" si="39"/>
        <v>IEAC(t)sp</v>
      </c>
      <c r="X114" s="161" t="str">
        <f ca="1">IF(OR($P114 = "XX", ISNUMBER($P114)),IF($W114 &lt; MATCH(MAX($Q$3:$Q$202),$Q$3:$Q$202,1), COUNTIF(OFFSET($Q$3, $W114,0):$Q$202, "XX"),0), "DT Count")</f>
        <v>DT Count</v>
      </c>
      <c r="Y114" s="294" t="str">
        <f ca="1">IF(ISNUMBER(S114), 'Data Entry'!$E$16 *R114/S114, " ")</f>
        <v xml:space="preserve"> </v>
      </c>
      <c r="Z114" s="336"/>
    </row>
    <row r="115" spans="1:26" x14ac:dyDescent="0.2">
      <c r="A115" s="25" t="str">
        <f ca="1">'Data Conv'!G116</f>
        <v/>
      </c>
      <c r="B115" s="25" t="str">
        <f ca="1">'Data Conv'!H116</f>
        <v/>
      </c>
      <c r="C115" s="16" t="str">
        <f t="shared" ca="1" si="41"/>
        <v>Pc=&gt;Sc</v>
      </c>
      <c r="D115" s="17" t="str">
        <f t="shared" ca="1" si="27"/>
        <v xml:space="preserve">    NUM</v>
      </c>
      <c r="E115" s="17" t="str">
        <f t="shared" ca="1" si="28"/>
        <v xml:space="preserve">     DENOM</v>
      </c>
      <c r="F115" s="18" t="str">
        <f t="shared" ca="1" si="29"/>
        <v xml:space="preserve"> InterpVal</v>
      </c>
      <c r="G115" s="24" t="str">
        <f t="shared" ca="1" si="30"/>
        <v xml:space="preserve">  EScum</v>
      </c>
      <c r="H115" s="24" t="str">
        <f t="shared" ca="1" si="31"/>
        <v xml:space="preserve">   ESper</v>
      </c>
      <c r="I115" s="20" t="str">
        <f t="shared" ca="1" si="32"/>
        <v xml:space="preserve">  SPI(t)per</v>
      </c>
      <c r="J115" s="20" t="str">
        <f t="shared" ca="1" si="33"/>
        <v xml:space="preserve">  SPI(t)cum</v>
      </c>
      <c r="K115" s="22" t="str">
        <f t="shared" ca="1" si="34"/>
        <v>AT</v>
      </c>
      <c r="L115" s="20" t="str">
        <f t="shared" ca="1" si="35"/>
        <v xml:space="preserve">  SV(t)per</v>
      </c>
      <c r="M115" s="53" t="str">
        <f t="shared" ca="1" si="36"/>
        <v xml:space="preserve"> SV(t)cum</v>
      </c>
      <c r="N115" s="55" t="str">
        <f t="shared" ca="1" si="37"/>
        <v>IEAC(t)nx</v>
      </c>
      <c r="O115" s="39" t="str">
        <f t="shared" ca="1" si="43"/>
        <v>Comp Date</v>
      </c>
      <c r="P115" s="25" t="str">
        <f>IF('Data Conv'!A116 = 0, "", 'Data Conv'!A116)</f>
        <v/>
      </c>
      <c r="Q115" s="25" t="str">
        <f>IF('Data Conv'!B116 = 0, "", 'Data Conv'!B116)</f>
        <v/>
      </c>
      <c r="R115" s="61" t="str">
        <f t="shared" si="42"/>
        <v>Period</v>
      </c>
      <c r="S115" s="55" t="str">
        <f ca="1" xml:space="preserve"> IF(ISNUMBER($W115),IF(COUNT($Q$3:$Q115)&gt;0,$W115 + $Q$204 - $V115 - $X115, $W115),"IEAC(t)sp")</f>
        <v>IEAC(t)sp</v>
      </c>
      <c r="T115" s="39" t="str">
        <f t="shared" ca="1" si="38"/>
        <v>Comp Date</v>
      </c>
      <c r="U115" s="59">
        <f>COUNTIF($P$3:$P115,"XX")</f>
        <v>0</v>
      </c>
      <c r="V115" s="59">
        <f>COUNTIF($Q$3:$Q115,"XX")</f>
        <v>0</v>
      </c>
      <c r="W115" s="158" t="str">
        <f t="shared" ca="1" si="39"/>
        <v>IEAC(t)sp</v>
      </c>
      <c r="X115" s="161" t="str">
        <f ca="1">IF(OR($P115 = "XX", ISNUMBER($P115)),IF($W115 &lt; MATCH(MAX($Q$3:$Q$202),$Q$3:$Q$202,1), COUNTIF(OFFSET($Q$3, $W115,0):$Q$202, "XX"),0), "DT Count")</f>
        <v>DT Count</v>
      </c>
      <c r="Y115" s="294" t="str">
        <f ca="1">IF(ISNUMBER(S115), 'Data Entry'!$E$16 *R115/S115, " ")</f>
        <v xml:space="preserve"> </v>
      </c>
      <c r="Z115" s="336"/>
    </row>
    <row r="116" spans="1:26" x14ac:dyDescent="0.2">
      <c r="A116" s="25" t="str">
        <f ca="1">'Data Conv'!G117</f>
        <v/>
      </c>
      <c r="B116" s="25" t="str">
        <f ca="1">'Data Conv'!H117</f>
        <v/>
      </c>
      <c r="C116" s="16" t="str">
        <f t="shared" ca="1" si="41"/>
        <v>Pc=&gt;Sc</v>
      </c>
      <c r="D116" s="17" t="str">
        <f t="shared" ca="1" si="27"/>
        <v xml:space="preserve">    NUM</v>
      </c>
      <c r="E116" s="17" t="str">
        <f t="shared" ca="1" si="28"/>
        <v xml:space="preserve">     DENOM</v>
      </c>
      <c r="F116" s="18" t="str">
        <f t="shared" ca="1" si="29"/>
        <v xml:space="preserve"> InterpVal</v>
      </c>
      <c r="G116" s="24" t="str">
        <f t="shared" ca="1" si="30"/>
        <v xml:space="preserve">  EScum</v>
      </c>
      <c r="H116" s="24" t="str">
        <f t="shared" ca="1" si="31"/>
        <v xml:space="preserve">   ESper</v>
      </c>
      <c r="I116" s="20" t="str">
        <f t="shared" ca="1" si="32"/>
        <v xml:space="preserve">  SPI(t)per</v>
      </c>
      <c r="J116" s="20" t="str">
        <f t="shared" ca="1" si="33"/>
        <v xml:space="preserve">  SPI(t)cum</v>
      </c>
      <c r="K116" s="22" t="str">
        <f t="shared" ca="1" si="34"/>
        <v>AT</v>
      </c>
      <c r="L116" s="20" t="str">
        <f t="shared" ca="1" si="35"/>
        <v xml:space="preserve">  SV(t)per</v>
      </c>
      <c r="M116" s="53" t="str">
        <f t="shared" ca="1" si="36"/>
        <v xml:space="preserve"> SV(t)cum</v>
      </c>
      <c r="N116" s="55" t="str">
        <f t="shared" ca="1" si="37"/>
        <v>IEAC(t)nx</v>
      </c>
      <c r="O116" s="39" t="str">
        <f t="shared" ca="1" si="43"/>
        <v>Comp Date</v>
      </c>
      <c r="P116" s="25" t="str">
        <f>IF('Data Conv'!A117 = 0, "", 'Data Conv'!A117)</f>
        <v/>
      </c>
      <c r="Q116" s="25" t="str">
        <f>IF('Data Conv'!B117 = 0, "", 'Data Conv'!B117)</f>
        <v/>
      </c>
      <c r="R116" s="61" t="str">
        <f t="shared" si="42"/>
        <v>Period</v>
      </c>
      <c r="S116" s="55" t="str">
        <f ca="1" xml:space="preserve"> IF(ISNUMBER($W116),IF(COUNT($Q$3:$Q116)&gt;0,$W116 + $Q$204 - $V116 - $X116, $W116),"IEAC(t)sp")</f>
        <v>IEAC(t)sp</v>
      </c>
      <c r="T116" s="39" t="str">
        <f t="shared" ca="1" si="38"/>
        <v>Comp Date</v>
      </c>
      <c r="U116" s="59">
        <f>COUNTIF($P$3:$P116,"XX")</f>
        <v>0</v>
      </c>
      <c r="V116" s="59">
        <f>COUNTIF($Q$3:$Q116,"XX")</f>
        <v>0</v>
      </c>
      <c r="W116" s="158" t="str">
        <f t="shared" ca="1" si="39"/>
        <v>IEAC(t)sp</v>
      </c>
      <c r="X116" s="161" t="str">
        <f ca="1">IF(OR($P116 = "XX", ISNUMBER($P116)),IF($W116 &lt; MATCH(MAX($Q$3:$Q$202),$Q$3:$Q$202,1), COUNTIF(OFFSET($Q$3, $W116,0):$Q$202, "XX"),0), "DT Count")</f>
        <v>DT Count</v>
      </c>
      <c r="Y116" s="294" t="str">
        <f ca="1">IF(ISNUMBER(S116), 'Data Entry'!$E$16 *R116/S116, " ")</f>
        <v xml:space="preserve"> </v>
      </c>
      <c r="Z116" s="336"/>
    </row>
    <row r="117" spans="1:26" x14ac:dyDescent="0.2">
      <c r="A117" s="25" t="str">
        <f ca="1">'Data Conv'!G118</f>
        <v/>
      </c>
      <c r="B117" s="25" t="str">
        <f ca="1">'Data Conv'!H118</f>
        <v/>
      </c>
      <c r="C117" s="16" t="str">
        <f t="shared" ca="1" si="41"/>
        <v>Pc=&gt;Sc</v>
      </c>
      <c r="D117" s="17" t="str">
        <f t="shared" ref="D117:D180" ca="1" si="44">IF(ISNUMBER(A117),A117-OFFSET($B$3,C117-1,0),"    NUM")</f>
        <v xml:space="preserve">    NUM</v>
      </c>
      <c r="E117" s="17" t="str">
        <f t="shared" ref="E117:E180" ca="1" si="45">IF(ISNUMBER(A117),IF(ISNUMBER(OFFSET($B$3,C117,0)), OFFSET($B$3,C117,0) - OFFSET($B$3,C117-1,0), -OFFSET($B$3,C117-1,0)),"     DENOM")</f>
        <v xml:space="preserve">     DENOM</v>
      </c>
      <c r="F117" s="18" t="str">
        <f t="shared" ref="F117:F180" ca="1" si="46">IF(ISNUMBER(A117),IF(E117 = 0,0,D117/E117)," InterpVal")</f>
        <v xml:space="preserve"> InterpVal</v>
      </c>
      <c r="G117" s="24" t="str">
        <f t="shared" ref="G117:G180" ca="1" si="47">IF(ISNUMBER(A117),C117+F117,"  EScum")</f>
        <v xml:space="preserve">  EScum</v>
      </c>
      <c r="H117" s="24" t="str">
        <f t="shared" ref="H117:H180" ca="1" si="48">IF(ISNUMBER(A117),G117-G116,"   ESper")</f>
        <v xml:space="preserve">   ESper</v>
      </c>
      <c r="I117" s="20" t="str">
        <f t="shared" ref="I117:I180" ca="1" si="49">IF(ISNUMBER(A117),H117/1,"  SPI(t)per")</f>
        <v xml:space="preserve">  SPI(t)per</v>
      </c>
      <c r="J117" s="20" t="str">
        <f t="shared" ref="J117:J180" ca="1" si="50">IF(ISNUMBER(A117),G117/K117,"  SPI(t)cum")</f>
        <v xml:space="preserve">  SPI(t)cum</v>
      </c>
      <c r="K117" s="22" t="str">
        <f t="shared" ref="K117:K180" ca="1" si="51">IF(ISNUMBER(A117),K116 + 1,  "AT")</f>
        <v>AT</v>
      </c>
      <c r="L117" s="20" t="str">
        <f t="shared" ref="L117:L180" ca="1" si="52">IF(ISNUMBER(A117),H117 - 1,"  SV(t)per")</f>
        <v xml:space="preserve">  SV(t)per</v>
      </c>
      <c r="M117" s="53" t="str">
        <f t="shared" ref="M117:M180" ca="1" si="53">IF(ISNUMBER(A117),G117 - K117," SV(t)cum")</f>
        <v xml:space="preserve"> SV(t)cum</v>
      </c>
      <c r="N117" s="55" t="str">
        <f t="shared" ref="N117:N180" ca="1" si="54">IF(AND(ISNUMBER(J117),ISNUMBER($Q$206)),$Q$206/J117,"IEAC(t)nx")</f>
        <v>IEAC(t)nx</v>
      </c>
      <c r="O117" s="39" t="str">
        <f t="shared" ca="1" si="43"/>
        <v>Comp Date</v>
      </c>
      <c r="P117" s="25" t="str">
        <f>IF('Data Conv'!A118 = 0, "", 'Data Conv'!A118)</f>
        <v/>
      </c>
      <c r="Q117" s="25" t="str">
        <f>IF('Data Conv'!B118 = 0, "", 'Data Conv'!B118)</f>
        <v/>
      </c>
      <c r="R117" s="61" t="str">
        <f t="shared" si="42"/>
        <v>Period</v>
      </c>
      <c r="S117" s="55" t="str">
        <f ca="1" xml:space="preserve"> IF(ISNUMBER($W117),IF(COUNT($Q$3:$Q117)&gt;0,$W117 + $Q$204 - $V117 - $X117, $W117),"IEAC(t)sp")</f>
        <v>IEAC(t)sp</v>
      </c>
      <c r="T117" s="39" t="str">
        <f t="shared" ref="T117:T180" ca="1" si="55">IF(AND(ISNUMBER(S117),ISNUMBER($O$204)),$O$204 + S117*$T$203,"Comp Date")</f>
        <v>Comp Date</v>
      </c>
      <c r="U117" s="59">
        <f>COUNTIF($P$3:$P117,"XX")</f>
        <v>0</v>
      </c>
      <c r="V117" s="59">
        <f>COUNTIF($Q$3:$Q117,"XX")</f>
        <v>0</v>
      </c>
      <c r="W117" s="158" t="str">
        <f t="shared" ref="W117:W180" ca="1" si="56">IF(OR(ISBLANK(OFFSET($J117, - $U117,0)),$Q$206=0),"IEAC(t)sp",IF(ISNUMBER($P117),$Q$206/OFFSET($J117,-$U117,0)+$U117,IF($P117="XX",$W116+1,"IEAC(t)sp2")))</f>
        <v>IEAC(t)sp</v>
      </c>
      <c r="X117" s="161" t="str">
        <f ca="1">IF(OR($P117 = "XX", ISNUMBER($P117)),IF($W117 &lt; MATCH(MAX($Q$3:$Q$202),$Q$3:$Q$202,1), COUNTIF(OFFSET($Q$3, $W117,0):$Q$202, "XX"),0), "DT Count")</f>
        <v>DT Count</v>
      </c>
      <c r="Y117" s="294" t="str">
        <f ca="1">IF(ISNUMBER(S117), 'Data Entry'!$E$16 *R117/S117, " ")</f>
        <v xml:space="preserve"> </v>
      </c>
      <c r="Z117" s="336"/>
    </row>
    <row r="118" spans="1:26" x14ac:dyDescent="0.2">
      <c r="A118" s="25" t="str">
        <f ca="1">'Data Conv'!G119</f>
        <v/>
      </c>
      <c r="B118" s="25" t="str">
        <f ca="1">'Data Conv'!H119</f>
        <v/>
      </c>
      <c r="C118" s="16" t="str">
        <f t="shared" ca="1" si="41"/>
        <v>Pc=&gt;Sc</v>
      </c>
      <c r="D118" s="17" t="str">
        <f t="shared" ca="1" si="44"/>
        <v xml:space="preserve">    NUM</v>
      </c>
      <c r="E118" s="17" t="str">
        <f t="shared" ca="1" si="45"/>
        <v xml:space="preserve">     DENOM</v>
      </c>
      <c r="F118" s="18" t="str">
        <f t="shared" ca="1" si="46"/>
        <v xml:space="preserve"> InterpVal</v>
      </c>
      <c r="G118" s="24" t="str">
        <f t="shared" ca="1" si="47"/>
        <v xml:space="preserve">  EScum</v>
      </c>
      <c r="H118" s="24" t="str">
        <f t="shared" ca="1" si="48"/>
        <v xml:space="preserve">   ESper</v>
      </c>
      <c r="I118" s="20" t="str">
        <f t="shared" ca="1" si="49"/>
        <v xml:space="preserve">  SPI(t)per</v>
      </c>
      <c r="J118" s="20" t="str">
        <f t="shared" ca="1" si="50"/>
        <v xml:space="preserve">  SPI(t)cum</v>
      </c>
      <c r="K118" s="22" t="str">
        <f t="shared" ca="1" si="51"/>
        <v>AT</v>
      </c>
      <c r="L118" s="20" t="str">
        <f t="shared" ca="1" si="52"/>
        <v xml:space="preserve">  SV(t)per</v>
      </c>
      <c r="M118" s="53" t="str">
        <f t="shared" ca="1" si="53"/>
        <v xml:space="preserve"> SV(t)cum</v>
      </c>
      <c r="N118" s="55" t="str">
        <f t="shared" ca="1" si="54"/>
        <v>IEAC(t)nx</v>
      </c>
      <c r="O118" s="39" t="str">
        <f t="shared" ca="1" si="43"/>
        <v>Comp Date</v>
      </c>
      <c r="P118" s="25" t="str">
        <f>IF('Data Conv'!A119 = 0, "", 'Data Conv'!A119)</f>
        <v/>
      </c>
      <c r="Q118" s="25" t="str">
        <f>IF('Data Conv'!B119 = 0, "", 'Data Conv'!B119)</f>
        <v/>
      </c>
      <c r="R118" s="61" t="str">
        <f t="shared" si="42"/>
        <v>Period</v>
      </c>
      <c r="S118" s="55" t="str">
        <f ca="1" xml:space="preserve"> IF(ISNUMBER($W118),IF(COUNT($Q$3:$Q118)&gt;0,$W118 + $Q$204 - $V118 - $X118, $W118),"IEAC(t)sp")</f>
        <v>IEAC(t)sp</v>
      </c>
      <c r="T118" s="39" t="str">
        <f t="shared" ca="1" si="55"/>
        <v>Comp Date</v>
      </c>
      <c r="U118" s="59">
        <f>COUNTIF($P$3:$P118,"XX")</f>
        <v>0</v>
      </c>
      <c r="V118" s="59">
        <f>COUNTIF($Q$3:$Q118,"XX")</f>
        <v>0</v>
      </c>
      <c r="W118" s="158" t="str">
        <f t="shared" ca="1" si="56"/>
        <v>IEAC(t)sp</v>
      </c>
      <c r="X118" s="161" t="str">
        <f ca="1">IF(OR($P118 = "XX", ISNUMBER($P118)),IF($W118 &lt; MATCH(MAX($Q$3:$Q$202),$Q$3:$Q$202,1), COUNTIF(OFFSET($Q$3, $W118,0):$Q$202, "XX"),0), "DT Count")</f>
        <v>DT Count</v>
      </c>
      <c r="Y118" s="294" t="str">
        <f ca="1">IF(ISNUMBER(S118), 'Data Entry'!$E$16 *R118/S118, " ")</f>
        <v xml:space="preserve"> </v>
      </c>
      <c r="Z118" s="336"/>
    </row>
    <row r="119" spans="1:26" x14ac:dyDescent="0.2">
      <c r="A119" s="25" t="str">
        <f ca="1">'Data Conv'!G120</f>
        <v/>
      </c>
      <c r="B119" s="25" t="str">
        <f ca="1">'Data Conv'!H120</f>
        <v/>
      </c>
      <c r="C119" s="16" t="str">
        <f t="shared" ca="1" si="41"/>
        <v>Pc=&gt;Sc</v>
      </c>
      <c r="D119" s="17" t="str">
        <f t="shared" ca="1" si="44"/>
        <v xml:space="preserve">    NUM</v>
      </c>
      <c r="E119" s="17" t="str">
        <f t="shared" ca="1" si="45"/>
        <v xml:space="preserve">     DENOM</v>
      </c>
      <c r="F119" s="18" t="str">
        <f t="shared" ca="1" si="46"/>
        <v xml:space="preserve"> InterpVal</v>
      </c>
      <c r="G119" s="24" t="str">
        <f t="shared" ca="1" si="47"/>
        <v xml:space="preserve">  EScum</v>
      </c>
      <c r="H119" s="24" t="str">
        <f t="shared" ca="1" si="48"/>
        <v xml:space="preserve">   ESper</v>
      </c>
      <c r="I119" s="20" t="str">
        <f t="shared" ca="1" si="49"/>
        <v xml:space="preserve">  SPI(t)per</v>
      </c>
      <c r="J119" s="20" t="str">
        <f t="shared" ca="1" si="50"/>
        <v xml:space="preserve">  SPI(t)cum</v>
      </c>
      <c r="K119" s="22" t="str">
        <f t="shared" ca="1" si="51"/>
        <v>AT</v>
      </c>
      <c r="L119" s="20" t="str">
        <f t="shared" ca="1" si="52"/>
        <v xml:space="preserve">  SV(t)per</v>
      </c>
      <c r="M119" s="53" t="str">
        <f t="shared" ca="1" si="53"/>
        <v xml:space="preserve"> SV(t)cum</v>
      </c>
      <c r="N119" s="55" t="str">
        <f t="shared" ca="1" si="54"/>
        <v>IEAC(t)nx</v>
      </c>
      <c r="O119" s="39" t="str">
        <f t="shared" ca="1" si="43"/>
        <v>Comp Date</v>
      </c>
      <c r="P119" s="25" t="str">
        <f>IF('Data Conv'!A120 = 0, "", 'Data Conv'!A120)</f>
        <v/>
      </c>
      <c r="Q119" s="25" t="str">
        <f>IF('Data Conv'!B120 = 0, "", 'Data Conv'!B120)</f>
        <v/>
      </c>
      <c r="R119" s="61" t="str">
        <f t="shared" si="42"/>
        <v>Period</v>
      </c>
      <c r="S119" s="55" t="str">
        <f ca="1" xml:space="preserve"> IF(ISNUMBER($W119),IF(COUNT($Q$3:$Q119)&gt;0,$W119 + $Q$204 - $V119 - $X119, $W119),"IEAC(t)sp")</f>
        <v>IEAC(t)sp</v>
      </c>
      <c r="T119" s="39" t="str">
        <f t="shared" ca="1" si="55"/>
        <v>Comp Date</v>
      </c>
      <c r="U119" s="59">
        <f>COUNTIF($P$3:$P119,"XX")</f>
        <v>0</v>
      </c>
      <c r="V119" s="59">
        <f>COUNTIF($Q$3:$Q119,"XX")</f>
        <v>0</v>
      </c>
      <c r="W119" s="158" t="str">
        <f t="shared" ca="1" si="56"/>
        <v>IEAC(t)sp</v>
      </c>
      <c r="X119" s="161" t="str">
        <f ca="1">IF(OR($P119 = "XX", ISNUMBER($P119)),IF($W119 &lt; MATCH(MAX($Q$3:$Q$202),$Q$3:$Q$202,1), COUNTIF(OFFSET($Q$3, $W119,0):$Q$202, "XX"),0), "DT Count")</f>
        <v>DT Count</v>
      </c>
      <c r="Y119" s="294" t="str">
        <f ca="1">IF(ISNUMBER(S119), 'Data Entry'!$E$16 *R119/S119, " ")</f>
        <v xml:space="preserve"> </v>
      </c>
      <c r="Z119" s="336"/>
    </row>
    <row r="120" spans="1:26" x14ac:dyDescent="0.2">
      <c r="A120" s="25" t="str">
        <f ca="1">'Data Conv'!G121</f>
        <v/>
      </c>
      <c r="B120" s="25" t="str">
        <f ca="1">'Data Conv'!H121</f>
        <v/>
      </c>
      <c r="C120" s="16" t="str">
        <f t="shared" ca="1" si="41"/>
        <v>Pc=&gt;Sc</v>
      </c>
      <c r="D120" s="17" t="str">
        <f t="shared" ca="1" si="44"/>
        <v xml:space="preserve">    NUM</v>
      </c>
      <c r="E120" s="17" t="str">
        <f t="shared" ca="1" si="45"/>
        <v xml:space="preserve">     DENOM</v>
      </c>
      <c r="F120" s="18" t="str">
        <f t="shared" ca="1" si="46"/>
        <v xml:space="preserve"> InterpVal</v>
      </c>
      <c r="G120" s="24" t="str">
        <f t="shared" ca="1" si="47"/>
        <v xml:space="preserve">  EScum</v>
      </c>
      <c r="H120" s="24" t="str">
        <f t="shared" ca="1" si="48"/>
        <v xml:space="preserve">   ESper</v>
      </c>
      <c r="I120" s="20" t="str">
        <f t="shared" ca="1" si="49"/>
        <v xml:space="preserve">  SPI(t)per</v>
      </c>
      <c r="J120" s="20" t="str">
        <f t="shared" ca="1" si="50"/>
        <v xml:space="preserve">  SPI(t)cum</v>
      </c>
      <c r="K120" s="22" t="str">
        <f t="shared" ca="1" si="51"/>
        <v>AT</v>
      </c>
      <c r="L120" s="20" t="str">
        <f t="shared" ca="1" si="52"/>
        <v xml:space="preserve">  SV(t)per</v>
      </c>
      <c r="M120" s="53" t="str">
        <f t="shared" ca="1" si="53"/>
        <v xml:space="preserve"> SV(t)cum</v>
      </c>
      <c r="N120" s="55" t="str">
        <f t="shared" ca="1" si="54"/>
        <v>IEAC(t)nx</v>
      </c>
      <c r="O120" s="39" t="str">
        <f t="shared" ca="1" si="43"/>
        <v>Comp Date</v>
      </c>
      <c r="P120" s="25" t="str">
        <f>IF('Data Conv'!A121 = 0, "", 'Data Conv'!A121)</f>
        <v/>
      </c>
      <c r="Q120" s="25" t="str">
        <f>IF('Data Conv'!B121 = 0, "", 'Data Conv'!B121)</f>
        <v/>
      </c>
      <c r="R120" s="61" t="str">
        <f t="shared" si="42"/>
        <v>Period</v>
      </c>
      <c r="S120" s="55" t="str">
        <f ca="1" xml:space="preserve"> IF(ISNUMBER($W120),IF(COUNT($Q$3:$Q120)&gt;0,$W120 + $Q$204 - $V120 - $X120, $W120),"IEAC(t)sp")</f>
        <v>IEAC(t)sp</v>
      </c>
      <c r="T120" s="39" t="str">
        <f t="shared" ca="1" si="55"/>
        <v>Comp Date</v>
      </c>
      <c r="U120" s="59">
        <f>COUNTIF($P$3:$P120,"XX")</f>
        <v>0</v>
      </c>
      <c r="V120" s="59">
        <f>COUNTIF($Q$3:$Q120,"XX")</f>
        <v>0</v>
      </c>
      <c r="W120" s="158" t="str">
        <f t="shared" ca="1" si="56"/>
        <v>IEAC(t)sp</v>
      </c>
      <c r="X120" s="161" t="str">
        <f ca="1">IF(OR($P120 = "XX", ISNUMBER($P120)),IF($W120 &lt; MATCH(MAX($Q$3:$Q$202),$Q$3:$Q$202,1), COUNTIF(OFFSET($Q$3, $W120,0):$Q$202, "XX"),0), "DT Count")</f>
        <v>DT Count</v>
      </c>
      <c r="Y120" s="294" t="str">
        <f ca="1">IF(ISNUMBER(S120), 'Data Entry'!$E$16 *R120/S120, " ")</f>
        <v xml:space="preserve"> </v>
      </c>
      <c r="Z120" s="336"/>
    </row>
    <row r="121" spans="1:26" x14ac:dyDescent="0.2">
      <c r="A121" s="25" t="str">
        <f ca="1">'Data Conv'!G122</f>
        <v/>
      </c>
      <c r="B121" s="25" t="str">
        <f ca="1">'Data Conv'!H122</f>
        <v/>
      </c>
      <c r="C121" s="16" t="str">
        <f t="shared" ca="1" si="41"/>
        <v>Pc=&gt;Sc</v>
      </c>
      <c r="D121" s="17" t="str">
        <f t="shared" ca="1" si="44"/>
        <v xml:space="preserve">    NUM</v>
      </c>
      <c r="E121" s="17" t="str">
        <f t="shared" ca="1" si="45"/>
        <v xml:space="preserve">     DENOM</v>
      </c>
      <c r="F121" s="18" t="str">
        <f t="shared" ca="1" si="46"/>
        <v xml:space="preserve"> InterpVal</v>
      </c>
      <c r="G121" s="24" t="str">
        <f t="shared" ca="1" si="47"/>
        <v xml:space="preserve">  EScum</v>
      </c>
      <c r="H121" s="24" t="str">
        <f t="shared" ca="1" si="48"/>
        <v xml:space="preserve">   ESper</v>
      </c>
      <c r="I121" s="20" t="str">
        <f t="shared" ca="1" si="49"/>
        <v xml:space="preserve">  SPI(t)per</v>
      </c>
      <c r="J121" s="20" t="str">
        <f t="shared" ca="1" si="50"/>
        <v xml:space="preserve">  SPI(t)cum</v>
      </c>
      <c r="K121" s="22" t="str">
        <f t="shared" ca="1" si="51"/>
        <v>AT</v>
      </c>
      <c r="L121" s="20" t="str">
        <f t="shared" ca="1" si="52"/>
        <v xml:space="preserve">  SV(t)per</v>
      </c>
      <c r="M121" s="53" t="str">
        <f t="shared" ca="1" si="53"/>
        <v xml:space="preserve"> SV(t)cum</v>
      </c>
      <c r="N121" s="55" t="str">
        <f t="shared" ca="1" si="54"/>
        <v>IEAC(t)nx</v>
      </c>
      <c r="O121" s="39" t="str">
        <f t="shared" ca="1" si="43"/>
        <v>Comp Date</v>
      </c>
      <c r="P121" s="25" t="str">
        <f>IF('Data Conv'!A122 = 0, "", 'Data Conv'!A122)</f>
        <v/>
      </c>
      <c r="Q121" s="25" t="str">
        <f>IF('Data Conv'!B122 = 0, "", 'Data Conv'!B122)</f>
        <v/>
      </c>
      <c r="R121" s="61" t="str">
        <f t="shared" si="42"/>
        <v>Period</v>
      </c>
      <c r="S121" s="55" t="str">
        <f ca="1" xml:space="preserve"> IF(ISNUMBER($W121),IF(COUNT($Q$3:$Q121)&gt;0,$W121 + $Q$204 - $V121 - $X121, $W121),"IEAC(t)sp")</f>
        <v>IEAC(t)sp</v>
      </c>
      <c r="T121" s="39" t="str">
        <f t="shared" ca="1" si="55"/>
        <v>Comp Date</v>
      </c>
      <c r="U121" s="59">
        <f>COUNTIF($P$3:$P121,"XX")</f>
        <v>0</v>
      </c>
      <c r="V121" s="59">
        <f>COUNTIF($Q$3:$Q121,"XX")</f>
        <v>0</v>
      </c>
      <c r="W121" s="158" t="str">
        <f t="shared" ca="1" si="56"/>
        <v>IEAC(t)sp</v>
      </c>
      <c r="X121" s="161" t="str">
        <f ca="1">IF(OR($P121 = "XX", ISNUMBER($P121)),IF($W121 &lt; MATCH(MAX($Q$3:$Q$202),$Q$3:$Q$202,1), COUNTIF(OFFSET($Q$3, $W121,0):$Q$202, "XX"),0), "DT Count")</f>
        <v>DT Count</v>
      </c>
      <c r="Y121" s="294" t="str">
        <f ca="1">IF(ISNUMBER(S121), 'Data Entry'!$E$16 *R121/S121, " ")</f>
        <v xml:space="preserve"> </v>
      </c>
      <c r="Z121" s="336"/>
    </row>
    <row r="122" spans="1:26" x14ac:dyDescent="0.2">
      <c r="A122" s="25" t="str">
        <f ca="1">'Data Conv'!G123</f>
        <v/>
      </c>
      <c r="B122" s="25" t="str">
        <f ca="1">'Data Conv'!H123</f>
        <v/>
      </c>
      <c r="C122" s="16" t="str">
        <f t="shared" ca="1" si="41"/>
        <v>Pc=&gt;Sc</v>
      </c>
      <c r="D122" s="17" t="str">
        <f t="shared" ca="1" si="44"/>
        <v xml:space="preserve">    NUM</v>
      </c>
      <c r="E122" s="17" t="str">
        <f t="shared" ca="1" si="45"/>
        <v xml:space="preserve">     DENOM</v>
      </c>
      <c r="F122" s="18" t="str">
        <f t="shared" ca="1" si="46"/>
        <v xml:space="preserve"> InterpVal</v>
      </c>
      <c r="G122" s="24" t="str">
        <f t="shared" ca="1" si="47"/>
        <v xml:space="preserve">  EScum</v>
      </c>
      <c r="H122" s="24" t="str">
        <f t="shared" ca="1" si="48"/>
        <v xml:space="preserve">   ESper</v>
      </c>
      <c r="I122" s="20" t="str">
        <f t="shared" ca="1" si="49"/>
        <v xml:space="preserve">  SPI(t)per</v>
      </c>
      <c r="J122" s="20" t="str">
        <f t="shared" ca="1" si="50"/>
        <v xml:space="preserve">  SPI(t)cum</v>
      </c>
      <c r="K122" s="22" t="str">
        <f t="shared" ca="1" si="51"/>
        <v>AT</v>
      </c>
      <c r="L122" s="20" t="str">
        <f t="shared" ca="1" si="52"/>
        <v xml:space="preserve">  SV(t)per</v>
      </c>
      <c r="M122" s="53" t="str">
        <f t="shared" ca="1" si="53"/>
        <v xml:space="preserve"> SV(t)cum</v>
      </c>
      <c r="N122" s="55" t="str">
        <f t="shared" ca="1" si="54"/>
        <v>IEAC(t)nx</v>
      </c>
      <c r="O122" s="39" t="str">
        <f t="shared" ca="1" si="43"/>
        <v>Comp Date</v>
      </c>
      <c r="P122" s="25" t="str">
        <f>IF('Data Conv'!A123 = 0, "", 'Data Conv'!A123)</f>
        <v/>
      </c>
      <c r="Q122" s="25" t="str">
        <f>IF('Data Conv'!B123 = 0, "", 'Data Conv'!B123)</f>
        <v/>
      </c>
      <c r="R122" s="61" t="str">
        <f t="shared" si="42"/>
        <v>Period</v>
      </c>
      <c r="S122" s="55" t="str">
        <f ca="1" xml:space="preserve"> IF(ISNUMBER($W122),IF(COUNT($Q$3:$Q122)&gt;0,$W122 + $Q$204 - $V122 - $X122, $W122),"IEAC(t)sp")</f>
        <v>IEAC(t)sp</v>
      </c>
      <c r="T122" s="39" t="str">
        <f t="shared" ca="1" si="55"/>
        <v>Comp Date</v>
      </c>
      <c r="U122" s="59">
        <f>COUNTIF($P$3:$P122,"XX")</f>
        <v>0</v>
      </c>
      <c r="V122" s="59">
        <f>COUNTIF($Q$3:$Q122,"XX")</f>
        <v>0</v>
      </c>
      <c r="W122" s="158" t="str">
        <f t="shared" ca="1" si="56"/>
        <v>IEAC(t)sp</v>
      </c>
      <c r="X122" s="161" t="str">
        <f ca="1">IF(OR($P122 = "XX", ISNUMBER($P122)),IF($W122 &lt; MATCH(MAX($Q$3:$Q$202),$Q$3:$Q$202,1), COUNTIF(OFFSET($Q$3, $W122,0):$Q$202, "XX"),0), "DT Count")</f>
        <v>DT Count</v>
      </c>
      <c r="Y122" s="294" t="str">
        <f ca="1">IF(ISNUMBER(S122), 'Data Entry'!$E$16 *R122/S122, " ")</f>
        <v xml:space="preserve"> </v>
      </c>
      <c r="Z122" s="336"/>
    </row>
    <row r="123" spans="1:26" x14ac:dyDescent="0.2">
      <c r="A123" s="25" t="str">
        <f ca="1">'Data Conv'!G124</f>
        <v/>
      </c>
      <c r="B123" s="25" t="str">
        <f ca="1">'Data Conv'!H124</f>
        <v/>
      </c>
      <c r="C123" s="16" t="str">
        <f t="shared" ca="1" si="41"/>
        <v>Pc=&gt;Sc</v>
      </c>
      <c r="D123" s="17" t="str">
        <f t="shared" ca="1" si="44"/>
        <v xml:space="preserve">    NUM</v>
      </c>
      <c r="E123" s="17" t="str">
        <f t="shared" ca="1" si="45"/>
        <v xml:space="preserve">     DENOM</v>
      </c>
      <c r="F123" s="18" t="str">
        <f t="shared" ca="1" si="46"/>
        <v xml:space="preserve"> InterpVal</v>
      </c>
      <c r="G123" s="24" t="str">
        <f t="shared" ca="1" si="47"/>
        <v xml:space="preserve">  EScum</v>
      </c>
      <c r="H123" s="24" t="str">
        <f t="shared" ca="1" si="48"/>
        <v xml:space="preserve">   ESper</v>
      </c>
      <c r="I123" s="20" t="str">
        <f t="shared" ca="1" si="49"/>
        <v xml:space="preserve">  SPI(t)per</v>
      </c>
      <c r="J123" s="20" t="str">
        <f t="shared" ca="1" si="50"/>
        <v xml:space="preserve">  SPI(t)cum</v>
      </c>
      <c r="K123" s="22" t="str">
        <f t="shared" ca="1" si="51"/>
        <v>AT</v>
      </c>
      <c r="L123" s="20" t="str">
        <f t="shared" ca="1" si="52"/>
        <v xml:space="preserve">  SV(t)per</v>
      </c>
      <c r="M123" s="53" t="str">
        <f t="shared" ca="1" si="53"/>
        <v xml:space="preserve"> SV(t)cum</v>
      </c>
      <c r="N123" s="55" t="str">
        <f t="shared" ca="1" si="54"/>
        <v>IEAC(t)nx</v>
      </c>
      <c r="O123" s="39" t="str">
        <f t="shared" ca="1" si="43"/>
        <v>Comp Date</v>
      </c>
      <c r="P123" s="25" t="str">
        <f>IF('Data Conv'!A124 = 0, "", 'Data Conv'!A124)</f>
        <v/>
      </c>
      <c r="Q123" s="25" t="str">
        <f>IF('Data Conv'!B124 = 0, "", 'Data Conv'!B124)</f>
        <v/>
      </c>
      <c r="R123" s="61" t="str">
        <f t="shared" si="42"/>
        <v>Period</v>
      </c>
      <c r="S123" s="55" t="str">
        <f ca="1" xml:space="preserve"> IF(ISNUMBER($W123),IF(COUNT($Q$3:$Q123)&gt;0,$W123 + $Q$204 - $V123 - $X123, $W123),"IEAC(t)sp")</f>
        <v>IEAC(t)sp</v>
      </c>
      <c r="T123" s="39" t="str">
        <f t="shared" ca="1" si="55"/>
        <v>Comp Date</v>
      </c>
      <c r="U123" s="59">
        <f>COUNTIF($P$3:$P123,"XX")</f>
        <v>0</v>
      </c>
      <c r="V123" s="59">
        <f>COUNTIF($Q$3:$Q123,"XX")</f>
        <v>0</v>
      </c>
      <c r="W123" s="158" t="str">
        <f t="shared" ca="1" si="56"/>
        <v>IEAC(t)sp</v>
      </c>
      <c r="X123" s="161" t="str">
        <f ca="1">IF(OR($P123 = "XX", ISNUMBER($P123)),IF($W123 &lt; MATCH(MAX($Q$3:$Q$202),$Q$3:$Q$202,1), COUNTIF(OFFSET($Q$3, $W123,0):$Q$202, "XX"),0), "DT Count")</f>
        <v>DT Count</v>
      </c>
      <c r="Y123" s="294" t="str">
        <f ca="1">IF(ISNUMBER(S123), 'Data Entry'!$E$16 *R123/S123, " ")</f>
        <v xml:space="preserve"> </v>
      </c>
      <c r="Z123" s="336"/>
    </row>
    <row r="124" spans="1:26" x14ac:dyDescent="0.2">
      <c r="A124" s="25" t="str">
        <f ca="1">'Data Conv'!G125</f>
        <v/>
      </c>
      <c r="B124" s="25" t="str">
        <f ca="1">'Data Conv'!H125</f>
        <v/>
      </c>
      <c r="C124" s="16" t="str">
        <f t="shared" ca="1" si="41"/>
        <v>Pc=&gt;Sc</v>
      </c>
      <c r="D124" s="17" t="str">
        <f t="shared" ca="1" si="44"/>
        <v xml:space="preserve">    NUM</v>
      </c>
      <c r="E124" s="17" t="str">
        <f t="shared" ca="1" si="45"/>
        <v xml:space="preserve">     DENOM</v>
      </c>
      <c r="F124" s="18" t="str">
        <f t="shared" ca="1" si="46"/>
        <v xml:space="preserve"> InterpVal</v>
      </c>
      <c r="G124" s="24" t="str">
        <f t="shared" ca="1" si="47"/>
        <v xml:space="preserve">  EScum</v>
      </c>
      <c r="H124" s="24" t="str">
        <f t="shared" ca="1" si="48"/>
        <v xml:space="preserve">   ESper</v>
      </c>
      <c r="I124" s="20" t="str">
        <f t="shared" ca="1" si="49"/>
        <v xml:space="preserve">  SPI(t)per</v>
      </c>
      <c r="J124" s="20" t="str">
        <f t="shared" ca="1" si="50"/>
        <v xml:space="preserve">  SPI(t)cum</v>
      </c>
      <c r="K124" s="22" t="str">
        <f t="shared" ca="1" si="51"/>
        <v>AT</v>
      </c>
      <c r="L124" s="20" t="str">
        <f t="shared" ca="1" si="52"/>
        <v xml:space="preserve">  SV(t)per</v>
      </c>
      <c r="M124" s="53" t="str">
        <f t="shared" ca="1" si="53"/>
        <v xml:space="preserve"> SV(t)cum</v>
      </c>
      <c r="N124" s="55" t="str">
        <f t="shared" ca="1" si="54"/>
        <v>IEAC(t)nx</v>
      </c>
      <c r="O124" s="39" t="str">
        <f t="shared" ca="1" si="43"/>
        <v>Comp Date</v>
      </c>
      <c r="P124" s="25" t="str">
        <f>IF('Data Conv'!A125 = 0, "", 'Data Conv'!A125)</f>
        <v/>
      </c>
      <c r="Q124" s="25" t="str">
        <f>IF('Data Conv'!B125 = 0, "", 'Data Conv'!B125)</f>
        <v/>
      </c>
      <c r="R124" s="61" t="str">
        <f t="shared" si="42"/>
        <v>Period</v>
      </c>
      <c r="S124" s="55" t="str">
        <f ca="1" xml:space="preserve"> IF(ISNUMBER($W124),IF(COUNT($Q$3:$Q124)&gt;0,$W124 + $Q$204 - $V124 - $X124, $W124),"IEAC(t)sp")</f>
        <v>IEAC(t)sp</v>
      </c>
      <c r="T124" s="39" t="str">
        <f t="shared" ca="1" si="55"/>
        <v>Comp Date</v>
      </c>
      <c r="U124" s="59">
        <f>COUNTIF($P$3:$P124,"XX")</f>
        <v>0</v>
      </c>
      <c r="V124" s="59">
        <f>COUNTIF($Q$3:$Q124,"XX")</f>
        <v>0</v>
      </c>
      <c r="W124" s="158" t="str">
        <f t="shared" ca="1" si="56"/>
        <v>IEAC(t)sp</v>
      </c>
      <c r="X124" s="161" t="str">
        <f ca="1">IF(OR($P124 = "XX", ISNUMBER($P124)),IF($W124 &lt; MATCH(MAX($Q$3:$Q$202),$Q$3:$Q$202,1), COUNTIF(OFFSET($Q$3, $W124,0):$Q$202, "XX"),0), "DT Count")</f>
        <v>DT Count</v>
      </c>
      <c r="Y124" s="294" t="str">
        <f ca="1">IF(ISNUMBER(S124), 'Data Entry'!$E$16 *R124/S124, " ")</f>
        <v xml:space="preserve"> </v>
      </c>
      <c r="Z124" s="336"/>
    </row>
    <row r="125" spans="1:26" x14ac:dyDescent="0.2">
      <c r="A125" s="25" t="str">
        <f ca="1">'Data Conv'!G126</f>
        <v/>
      </c>
      <c r="B125" s="25" t="str">
        <f ca="1">'Data Conv'!H126</f>
        <v/>
      </c>
      <c r="C125" s="16" t="str">
        <f t="shared" ca="1" si="41"/>
        <v>Pc=&gt;Sc</v>
      </c>
      <c r="D125" s="17" t="str">
        <f t="shared" ca="1" si="44"/>
        <v xml:space="preserve">    NUM</v>
      </c>
      <c r="E125" s="17" t="str">
        <f t="shared" ca="1" si="45"/>
        <v xml:space="preserve">     DENOM</v>
      </c>
      <c r="F125" s="18" t="str">
        <f t="shared" ca="1" si="46"/>
        <v xml:space="preserve"> InterpVal</v>
      </c>
      <c r="G125" s="24" t="str">
        <f t="shared" ca="1" si="47"/>
        <v xml:space="preserve">  EScum</v>
      </c>
      <c r="H125" s="24" t="str">
        <f t="shared" ca="1" si="48"/>
        <v xml:space="preserve">   ESper</v>
      </c>
      <c r="I125" s="20" t="str">
        <f t="shared" ca="1" si="49"/>
        <v xml:space="preserve">  SPI(t)per</v>
      </c>
      <c r="J125" s="20" t="str">
        <f t="shared" ca="1" si="50"/>
        <v xml:space="preserve">  SPI(t)cum</v>
      </c>
      <c r="K125" s="22" t="str">
        <f t="shared" ca="1" si="51"/>
        <v>AT</v>
      </c>
      <c r="L125" s="20" t="str">
        <f t="shared" ca="1" si="52"/>
        <v xml:space="preserve">  SV(t)per</v>
      </c>
      <c r="M125" s="53" t="str">
        <f t="shared" ca="1" si="53"/>
        <v xml:space="preserve"> SV(t)cum</v>
      </c>
      <c r="N125" s="55" t="str">
        <f t="shared" ca="1" si="54"/>
        <v>IEAC(t)nx</v>
      </c>
      <c r="O125" s="39" t="str">
        <f t="shared" ca="1" si="43"/>
        <v>Comp Date</v>
      </c>
      <c r="P125" s="25" t="str">
        <f>IF('Data Conv'!A126 = 0, "", 'Data Conv'!A126)</f>
        <v/>
      </c>
      <c r="Q125" s="25" t="str">
        <f>IF('Data Conv'!B126 = 0, "", 'Data Conv'!B126)</f>
        <v/>
      </c>
      <c r="R125" s="61" t="str">
        <f t="shared" si="42"/>
        <v>Period</v>
      </c>
      <c r="S125" s="55" t="str">
        <f ca="1" xml:space="preserve"> IF(ISNUMBER($W125),IF(COUNT($Q$3:$Q125)&gt;0,$W125 + $Q$204 - $V125 - $X125, $W125),"IEAC(t)sp")</f>
        <v>IEAC(t)sp</v>
      </c>
      <c r="T125" s="39" t="str">
        <f t="shared" ca="1" si="55"/>
        <v>Comp Date</v>
      </c>
      <c r="U125" s="59">
        <f>COUNTIF($P$3:$P125,"XX")</f>
        <v>0</v>
      </c>
      <c r="V125" s="59">
        <f>COUNTIF($Q$3:$Q125,"XX")</f>
        <v>0</v>
      </c>
      <c r="W125" s="158" t="str">
        <f t="shared" ca="1" si="56"/>
        <v>IEAC(t)sp</v>
      </c>
      <c r="X125" s="161" t="str">
        <f ca="1">IF(OR($P125 = "XX", ISNUMBER($P125)),IF($W125 &lt; MATCH(MAX($Q$3:$Q$202),$Q$3:$Q$202,1), COUNTIF(OFFSET($Q$3, $W125,0):$Q$202, "XX"),0), "DT Count")</f>
        <v>DT Count</v>
      </c>
      <c r="Y125" s="294" t="str">
        <f ca="1">IF(ISNUMBER(S125), 'Data Entry'!$E$16 *R125/S125, " ")</f>
        <v xml:space="preserve"> </v>
      </c>
      <c r="Z125" s="336"/>
    </row>
    <row r="126" spans="1:26" x14ac:dyDescent="0.2">
      <c r="A126" s="25" t="str">
        <f ca="1">'Data Conv'!G127</f>
        <v/>
      </c>
      <c r="B126" s="25" t="str">
        <f ca="1">'Data Conv'!H127</f>
        <v/>
      </c>
      <c r="C126" s="16" t="str">
        <f t="shared" ca="1" si="41"/>
        <v>Pc=&gt;Sc</v>
      </c>
      <c r="D126" s="17" t="str">
        <f t="shared" ca="1" si="44"/>
        <v xml:space="preserve">    NUM</v>
      </c>
      <c r="E126" s="17" t="str">
        <f t="shared" ca="1" si="45"/>
        <v xml:space="preserve">     DENOM</v>
      </c>
      <c r="F126" s="18" t="str">
        <f t="shared" ca="1" si="46"/>
        <v xml:space="preserve"> InterpVal</v>
      </c>
      <c r="G126" s="24" t="str">
        <f t="shared" ca="1" si="47"/>
        <v xml:space="preserve">  EScum</v>
      </c>
      <c r="H126" s="24" t="str">
        <f t="shared" ca="1" si="48"/>
        <v xml:space="preserve">   ESper</v>
      </c>
      <c r="I126" s="20" t="str">
        <f t="shared" ca="1" si="49"/>
        <v xml:space="preserve">  SPI(t)per</v>
      </c>
      <c r="J126" s="20" t="str">
        <f t="shared" ca="1" si="50"/>
        <v xml:space="preserve">  SPI(t)cum</v>
      </c>
      <c r="K126" s="22" t="str">
        <f t="shared" ca="1" si="51"/>
        <v>AT</v>
      </c>
      <c r="L126" s="20" t="str">
        <f t="shared" ca="1" si="52"/>
        <v xml:space="preserve">  SV(t)per</v>
      </c>
      <c r="M126" s="53" t="str">
        <f t="shared" ca="1" si="53"/>
        <v xml:space="preserve"> SV(t)cum</v>
      </c>
      <c r="N126" s="55" t="str">
        <f t="shared" ca="1" si="54"/>
        <v>IEAC(t)nx</v>
      </c>
      <c r="O126" s="39" t="str">
        <f t="shared" ca="1" si="43"/>
        <v>Comp Date</v>
      </c>
      <c r="P126" s="25" t="str">
        <f>IF('Data Conv'!A127 = 0, "", 'Data Conv'!A127)</f>
        <v/>
      </c>
      <c r="Q126" s="25" t="str">
        <f>IF('Data Conv'!B127 = 0, "", 'Data Conv'!B127)</f>
        <v/>
      </c>
      <c r="R126" s="61" t="str">
        <f t="shared" si="42"/>
        <v>Period</v>
      </c>
      <c r="S126" s="55" t="str">
        <f ca="1" xml:space="preserve"> IF(ISNUMBER($W126),IF(COUNT($Q$3:$Q126)&gt;0,$W126 + $Q$204 - $V126 - $X126, $W126),"IEAC(t)sp")</f>
        <v>IEAC(t)sp</v>
      </c>
      <c r="T126" s="39" t="str">
        <f t="shared" ca="1" si="55"/>
        <v>Comp Date</v>
      </c>
      <c r="U126" s="59">
        <f>COUNTIF($P$3:$P126,"XX")</f>
        <v>0</v>
      </c>
      <c r="V126" s="59">
        <f>COUNTIF($Q$3:$Q126,"XX")</f>
        <v>0</v>
      </c>
      <c r="W126" s="158" t="str">
        <f t="shared" ca="1" si="56"/>
        <v>IEAC(t)sp</v>
      </c>
      <c r="X126" s="161" t="str">
        <f ca="1">IF(OR($P126 = "XX", ISNUMBER($P126)),IF($W126 &lt; MATCH(MAX($Q$3:$Q$202),$Q$3:$Q$202,1), COUNTIF(OFFSET($Q$3, $W126,0):$Q$202, "XX"),0), "DT Count")</f>
        <v>DT Count</v>
      </c>
      <c r="Y126" s="294" t="str">
        <f ca="1">IF(ISNUMBER(S126), 'Data Entry'!$E$16 *R126/S126, " ")</f>
        <v xml:space="preserve"> </v>
      </c>
      <c r="Z126" s="336"/>
    </row>
    <row r="127" spans="1:26" x14ac:dyDescent="0.2">
      <c r="A127" s="25" t="str">
        <f ca="1">'Data Conv'!G128</f>
        <v/>
      </c>
      <c r="B127" s="25" t="str">
        <f ca="1">'Data Conv'!H128</f>
        <v/>
      </c>
      <c r="C127" s="16" t="str">
        <f t="shared" ca="1" si="41"/>
        <v>Pc=&gt;Sc</v>
      </c>
      <c r="D127" s="17" t="str">
        <f t="shared" ca="1" si="44"/>
        <v xml:space="preserve">    NUM</v>
      </c>
      <c r="E127" s="17" t="str">
        <f t="shared" ca="1" si="45"/>
        <v xml:space="preserve">     DENOM</v>
      </c>
      <c r="F127" s="18" t="str">
        <f t="shared" ca="1" si="46"/>
        <v xml:space="preserve"> InterpVal</v>
      </c>
      <c r="G127" s="24" t="str">
        <f t="shared" ca="1" si="47"/>
        <v xml:space="preserve">  EScum</v>
      </c>
      <c r="H127" s="24" t="str">
        <f t="shared" ca="1" si="48"/>
        <v xml:space="preserve">   ESper</v>
      </c>
      <c r="I127" s="20" t="str">
        <f t="shared" ca="1" si="49"/>
        <v xml:space="preserve">  SPI(t)per</v>
      </c>
      <c r="J127" s="20" t="str">
        <f t="shared" ca="1" si="50"/>
        <v xml:space="preserve">  SPI(t)cum</v>
      </c>
      <c r="K127" s="22" t="str">
        <f t="shared" ca="1" si="51"/>
        <v>AT</v>
      </c>
      <c r="L127" s="20" t="str">
        <f t="shared" ca="1" si="52"/>
        <v xml:space="preserve">  SV(t)per</v>
      </c>
      <c r="M127" s="53" t="str">
        <f t="shared" ca="1" si="53"/>
        <v xml:space="preserve"> SV(t)cum</v>
      </c>
      <c r="N127" s="55" t="str">
        <f t="shared" ca="1" si="54"/>
        <v>IEAC(t)nx</v>
      </c>
      <c r="O127" s="39" t="str">
        <f t="shared" ca="1" si="43"/>
        <v>Comp Date</v>
      </c>
      <c r="P127" s="25" t="str">
        <f>IF('Data Conv'!A128 = 0, "", 'Data Conv'!A128)</f>
        <v/>
      </c>
      <c r="Q127" s="25" t="str">
        <f>IF('Data Conv'!B128 = 0, "", 'Data Conv'!B128)</f>
        <v/>
      </c>
      <c r="R127" s="61" t="str">
        <f t="shared" si="42"/>
        <v>Period</v>
      </c>
      <c r="S127" s="55" t="str">
        <f ca="1" xml:space="preserve"> IF(ISNUMBER($W127),IF(COUNT($Q$3:$Q127)&gt;0,$W127 + $Q$204 - $V127 - $X127, $W127),"IEAC(t)sp")</f>
        <v>IEAC(t)sp</v>
      </c>
      <c r="T127" s="39" t="str">
        <f t="shared" ca="1" si="55"/>
        <v>Comp Date</v>
      </c>
      <c r="U127" s="59">
        <f>COUNTIF($P$3:$P127,"XX")</f>
        <v>0</v>
      </c>
      <c r="V127" s="59">
        <f>COUNTIF($Q$3:$Q127,"XX")</f>
        <v>0</v>
      </c>
      <c r="W127" s="158" t="str">
        <f t="shared" ca="1" si="56"/>
        <v>IEAC(t)sp</v>
      </c>
      <c r="X127" s="161" t="str">
        <f ca="1">IF(OR($P127 = "XX", ISNUMBER($P127)),IF($W127 &lt; MATCH(MAX($Q$3:$Q$202),$Q$3:$Q$202,1), COUNTIF(OFFSET($Q$3, $W127,0):$Q$202, "XX"),0), "DT Count")</f>
        <v>DT Count</v>
      </c>
      <c r="Y127" s="294" t="str">
        <f ca="1">IF(ISNUMBER(S127), 'Data Entry'!$E$16 *R127/S127, " ")</f>
        <v xml:space="preserve"> </v>
      </c>
      <c r="Z127" s="336"/>
    </row>
    <row r="128" spans="1:26" x14ac:dyDescent="0.2">
      <c r="A128" s="25" t="str">
        <f ca="1">'Data Conv'!G129</f>
        <v/>
      </c>
      <c r="B128" s="25" t="str">
        <f ca="1">'Data Conv'!H129</f>
        <v/>
      </c>
      <c r="C128" s="16" t="str">
        <f t="shared" ca="1" si="41"/>
        <v>Pc=&gt;Sc</v>
      </c>
      <c r="D128" s="17" t="str">
        <f t="shared" ca="1" si="44"/>
        <v xml:space="preserve">    NUM</v>
      </c>
      <c r="E128" s="17" t="str">
        <f t="shared" ca="1" si="45"/>
        <v xml:space="preserve">     DENOM</v>
      </c>
      <c r="F128" s="18" t="str">
        <f t="shared" ca="1" si="46"/>
        <v xml:space="preserve"> InterpVal</v>
      </c>
      <c r="G128" s="24" t="str">
        <f t="shared" ca="1" si="47"/>
        <v xml:space="preserve">  EScum</v>
      </c>
      <c r="H128" s="24" t="str">
        <f t="shared" ca="1" si="48"/>
        <v xml:space="preserve">   ESper</v>
      </c>
      <c r="I128" s="20" t="str">
        <f t="shared" ca="1" si="49"/>
        <v xml:space="preserve">  SPI(t)per</v>
      </c>
      <c r="J128" s="20" t="str">
        <f t="shared" ca="1" si="50"/>
        <v xml:space="preserve">  SPI(t)cum</v>
      </c>
      <c r="K128" s="22" t="str">
        <f t="shared" ca="1" si="51"/>
        <v>AT</v>
      </c>
      <c r="L128" s="20" t="str">
        <f t="shared" ca="1" si="52"/>
        <v xml:space="preserve">  SV(t)per</v>
      </c>
      <c r="M128" s="53" t="str">
        <f t="shared" ca="1" si="53"/>
        <v xml:space="preserve"> SV(t)cum</v>
      </c>
      <c r="N128" s="55" t="str">
        <f t="shared" ca="1" si="54"/>
        <v>IEAC(t)nx</v>
      </c>
      <c r="O128" s="39" t="str">
        <f t="shared" ca="1" si="43"/>
        <v>Comp Date</v>
      </c>
      <c r="P128" s="25" t="str">
        <f>IF('Data Conv'!A129 = 0, "", 'Data Conv'!A129)</f>
        <v/>
      </c>
      <c r="Q128" s="25" t="str">
        <f>IF('Data Conv'!B129 = 0, "", 'Data Conv'!B129)</f>
        <v/>
      </c>
      <c r="R128" s="61" t="str">
        <f t="shared" si="42"/>
        <v>Period</v>
      </c>
      <c r="S128" s="55" t="str">
        <f ca="1" xml:space="preserve"> IF(ISNUMBER($W128),IF(COUNT($Q$3:$Q128)&gt;0,$W128 + $Q$204 - $V128 - $X128, $W128),"IEAC(t)sp")</f>
        <v>IEAC(t)sp</v>
      </c>
      <c r="T128" s="39" t="str">
        <f t="shared" ca="1" si="55"/>
        <v>Comp Date</v>
      </c>
      <c r="U128" s="59">
        <f>COUNTIF($P$3:$P128,"XX")</f>
        <v>0</v>
      </c>
      <c r="V128" s="59">
        <f>COUNTIF($Q$3:$Q128,"XX")</f>
        <v>0</v>
      </c>
      <c r="W128" s="158" t="str">
        <f t="shared" ca="1" si="56"/>
        <v>IEAC(t)sp</v>
      </c>
      <c r="X128" s="161" t="str">
        <f ca="1">IF(OR($P128 = "XX", ISNUMBER($P128)),IF($W128 &lt; MATCH(MAX($Q$3:$Q$202),$Q$3:$Q$202,1), COUNTIF(OFFSET($Q$3, $W128,0):$Q$202, "XX"),0), "DT Count")</f>
        <v>DT Count</v>
      </c>
      <c r="Y128" s="294" t="str">
        <f ca="1">IF(ISNUMBER(S128), 'Data Entry'!$E$16 *R128/S128, " ")</f>
        <v xml:space="preserve"> </v>
      </c>
      <c r="Z128" s="336"/>
    </row>
    <row r="129" spans="1:26" x14ac:dyDescent="0.2">
      <c r="A129" s="25" t="str">
        <f ca="1">'Data Conv'!G130</f>
        <v/>
      </c>
      <c r="B129" s="25" t="str">
        <f ca="1">'Data Conv'!H130</f>
        <v/>
      </c>
      <c r="C129" s="16" t="str">
        <f t="shared" ca="1" si="41"/>
        <v>Pc=&gt;Sc</v>
      </c>
      <c r="D129" s="17" t="str">
        <f t="shared" ca="1" si="44"/>
        <v xml:space="preserve">    NUM</v>
      </c>
      <c r="E129" s="17" t="str">
        <f t="shared" ca="1" si="45"/>
        <v xml:space="preserve">     DENOM</v>
      </c>
      <c r="F129" s="18" t="str">
        <f t="shared" ca="1" si="46"/>
        <v xml:space="preserve"> InterpVal</v>
      </c>
      <c r="G129" s="24" t="str">
        <f t="shared" ca="1" si="47"/>
        <v xml:space="preserve">  EScum</v>
      </c>
      <c r="H129" s="24" t="str">
        <f t="shared" ca="1" si="48"/>
        <v xml:space="preserve">   ESper</v>
      </c>
      <c r="I129" s="20" t="str">
        <f t="shared" ca="1" si="49"/>
        <v xml:space="preserve">  SPI(t)per</v>
      </c>
      <c r="J129" s="20" t="str">
        <f t="shared" ca="1" si="50"/>
        <v xml:space="preserve">  SPI(t)cum</v>
      </c>
      <c r="K129" s="22" t="str">
        <f t="shared" ca="1" si="51"/>
        <v>AT</v>
      </c>
      <c r="L129" s="20" t="str">
        <f t="shared" ca="1" si="52"/>
        <v xml:space="preserve">  SV(t)per</v>
      </c>
      <c r="M129" s="53" t="str">
        <f t="shared" ca="1" si="53"/>
        <v xml:space="preserve"> SV(t)cum</v>
      </c>
      <c r="N129" s="55" t="str">
        <f t="shared" ca="1" si="54"/>
        <v>IEAC(t)nx</v>
      </c>
      <c r="O129" s="39" t="str">
        <f t="shared" ca="1" si="43"/>
        <v>Comp Date</v>
      </c>
      <c r="P129" s="25" t="str">
        <f>IF('Data Conv'!A130 = 0, "", 'Data Conv'!A130)</f>
        <v/>
      </c>
      <c r="Q129" s="25" t="str">
        <f>IF('Data Conv'!B130 = 0, "", 'Data Conv'!B130)</f>
        <v/>
      </c>
      <c r="R129" s="61" t="str">
        <f t="shared" si="42"/>
        <v>Period</v>
      </c>
      <c r="S129" s="55" t="str">
        <f ca="1" xml:space="preserve"> IF(ISNUMBER($W129),IF(COUNT($Q$3:$Q129)&gt;0,$W129 + $Q$204 - $V129 - $X129, $W129),"IEAC(t)sp")</f>
        <v>IEAC(t)sp</v>
      </c>
      <c r="T129" s="39" t="str">
        <f t="shared" ca="1" si="55"/>
        <v>Comp Date</v>
      </c>
      <c r="U129" s="59">
        <f>COUNTIF($P$3:$P129,"XX")</f>
        <v>0</v>
      </c>
      <c r="V129" s="59">
        <f>COUNTIF($Q$3:$Q129,"XX")</f>
        <v>0</v>
      </c>
      <c r="W129" s="158" t="str">
        <f t="shared" ca="1" si="56"/>
        <v>IEAC(t)sp</v>
      </c>
      <c r="X129" s="161" t="str">
        <f ca="1">IF(OR($P129 = "XX", ISNUMBER($P129)),IF($W129 &lt; MATCH(MAX($Q$3:$Q$202),$Q$3:$Q$202,1), COUNTIF(OFFSET($Q$3, $W129,0):$Q$202, "XX"),0), "DT Count")</f>
        <v>DT Count</v>
      </c>
      <c r="Y129" s="294" t="str">
        <f ca="1">IF(ISNUMBER(S129), 'Data Entry'!$E$16 *R129/S129, " ")</f>
        <v xml:space="preserve"> </v>
      </c>
      <c r="Z129" s="336"/>
    </row>
    <row r="130" spans="1:26" x14ac:dyDescent="0.2">
      <c r="A130" s="25" t="str">
        <f ca="1">'Data Conv'!G131</f>
        <v/>
      </c>
      <c r="B130" s="25" t="str">
        <f ca="1">'Data Conv'!H131</f>
        <v/>
      </c>
      <c r="C130" s="16" t="str">
        <f t="shared" ca="1" si="41"/>
        <v>Pc=&gt;Sc</v>
      </c>
      <c r="D130" s="17" t="str">
        <f t="shared" ca="1" si="44"/>
        <v xml:space="preserve">    NUM</v>
      </c>
      <c r="E130" s="17" t="str">
        <f t="shared" ca="1" si="45"/>
        <v xml:space="preserve">     DENOM</v>
      </c>
      <c r="F130" s="18" t="str">
        <f t="shared" ca="1" si="46"/>
        <v xml:space="preserve"> InterpVal</v>
      </c>
      <c r="G130" s="24" t="str">
        <f t="shared" ca="1" si="47"/>
        <v xml:space="preserve">  EScum</v>
      </c>
      <c r="H130" s="24" t="str">
        <f t="shared" ca="1" si="48"/>
        <v xml:space="preserve">   ESper</v>
      </c>
      <c r="I130" s="20" t="str">
        <f t="shared" ca="1" si="49"/>
        <v xml:space="preserve">  SPI(t)per</v>
      </c>
      <c r="J130" s="20" t="str">
        <f t="shared" ca="1" si="50"/>
        <v xml:space="preserve">  SPI(t)cum</v>
      </c>
      <c r="K130" s="22" t="str">
        <f t="shared" ca="1" si="51"/>
        <v>AT</v>
      </c>
      <c r="L130" s="20" t="str">
        <f t="shared" ca="1" si="52"/>
        <v xml:space="preserve">  SV(t)per</v>
      </c>
      <c r="M130" s="53" t="str">
        <f t="shared" ca="1" si="53"/>
        <v xml:space="preserve"> SV(t)cum</v>
      </c>
      <c r="N130" s="55" t="str">
        <f t="shared" ca="1" si="54"/>
        <v>IEAC(t)nx</v>
      </c>
      <c r="O130" s="39" t="str">
        <f t="shared" ca="1" si="43"/>
        <v>Comp Date</v>
      </c>
      <c r="P130" s="25" t="str">
        <f>IF('Data Conv'!A131 = 0, "", 'Data Conv'!A131)</f>
        <v/>
      </c>
      <c r="Q130" s="25" t="str">
        <f>IF('Data Conv'!B131 = 0, "", 'Data Conv'!B131)</f>
        <v/>
      </c>
      <c r="R130" s="61" t="str">
        <f t="shared" si="42"/>
        <v>Period</v>
      </c>
      <c r="S130" s="55" t="str">
        <f ca="1" xml:space="preserve"> IF(ISNUMBER($W130),IF(COUNT($Q$3:$Q130)&gt;0,$W130 + $Q$204 - $V130 - $X130, $W130),"IEAC(t)sp")</f>
        <v>IEAC(t)sp</v>
      </c>
      <c r="T130" s="39" t="str">
        <f t="shared" ca="1" si="55"/>
        <v>Comp Date</v>
      </c>
      <c r="U130" s="59">
        <f>COUNTIF($P$3:$P130,"XX")</f>
        <v>0</v>
      </c>
      <c r="V130" s="59">
        <f>COUNTIF($Q$3:$Q130,"XX")</f>
        <v>0</v>
      </c>
      <c r="W130" s="158" t="str">
        <f t="shared" ca="1" si="56"/>
        <v>IEAC(t)sp</v>
      </c>
      <c r="X130" s="161" t="str">
        <f ca="1">IF(OR($P130 = "XX", ISNUMBER($P130)),IF($W130 &lt; MATCH(MAX($Q$3:$Q$202),$Q$3:$Q$202,1), COUNTIF(OFFSET($Q$3, $W130,0):$Q$202, "XX"),0), "DT Count")</f>
        <v>DT Count</v>
      </c>
      <c r="Y130" s="294" t="str">
        <f ca="1">IF(ISNUMBER(S130), 'Data Entry'!$E$16 *R130/S130, " ")</f>
        <v xml:space="preserve"> </v>
      </c>
      <c r="Z130" s="336"/>
    </row>
    <row r="131" spans="1:26" x14ac:dyDescent="0.2">
      <c r="A131" s="25" t="str">
        <f ca="1">'Data Conv'!G132</f>
        <v/>
      </c>
      <c r="B131" s="25" t="str">
        <f ca="1">'Data Conv'!H132</f>
        <v/>
      </c>
      <c r="C131" s="16" t="str">
        <f t="shared" ca="1" si="41"/>
        <v>Pc=&gt;Sc</v>
      </c>
      <c r="D131" s="17" t="str">
        <f t="shared" ca="1" si="44"/>
        <v xml:space="preserve">    NUM</v>
      </c>
      <c r="E131" s="17" t="str">
        <f t="shared" ca="1" si="45"/>
        <v xml:space="preserve">     DENOM</v>
      </c>
      <c r="F131" s="18" t="str">
        <f t="shared" ca="1" si="46"/>
        <v xml:space="preserve"> InterpVal</v>
      </c>
      <c r="G131" s="24" t="str">
        <f t="shared" ca="1" si="47"/>
        <v xml:space="preserve">  EScum</v>
      </c>
      <c r="H131" s="24" t="str">
        <f t="shared" ca="1" si="48"/>
        <v xml:space="preserve">   ESper</v>
      </c>
      <c r="I131" s="20" t="str">
        <f t="shared" ca="1" si="49"/>
        <v xml:space="preserve">  SPI(t)per</v>
      </c>
      <c r="J131" s="20" t="str">
        <f t="shared" ca="1" si="50"/>
        <v xml:space="preserve">  SPI(t)cum</v>
      </c>
      <c r="K131" s="22" t="str">
        <f t="shared" ca="1" si="51"/>
        <v>AT</v>
      </c>
      <c r="L131" s="20" t="str">
        <f t="shared" ca="1" si="52"/>
        <v xml:space="preserve">  SV(t)per</v>
      </c>
      <c r="M131" s="53" t="str">
        <f t="shared" ca="1" si="53"/>
        <v xml:space="preserve"> SV(t)cum</v>
      </c>
      <c r="N131" s="55" t="str">
        <f t="shared" ca="1" si="54"/>
        <v>IEAC(t)nx</v>
      </c>
      <c r="O131" s="39" t="str">
        <f t="shared" ref="O131:O162" ca="1" si="57">IF(AND(ISNUMBER(N131),ISNUMBER($O$204)),$O$204 + N131*$T$203,"Comp Date")</f>
        <v>Comp Date</v>
      </c>
      <c r="P131" s="25" t="str">
        <f>IF('Data Conv'!A132 = 0, "", 'Data Conv'!A132)</f>
        <v/>
      </c>
      <c r="Q131" s="25" t="str">
        <f>IF('Data Conv'!B132 = 0, "", 'Data Conv'!B132)</f>
        <v/>
      </c>
      <c r="R131" s="61" t="str">
        <f t="shared" si="42"/>
        <v>Period</v>
      </c>
      <c r="S131" s="55" t="str">
        <f ca="1" xml:space="preserve"> IF(ISNUMBER($W131),IF(COUNT($Q$3:$Q131)&gt;0,$W131 + $Q$204 - $V131 - $X131, $W131),"IEAC(t)sp")</f>
        <v>IEAC(t)sp</v>
      </c>
      <c r="T131" s="39" t="str">
        <f t="shared" ca="1" si="55"/>
        <v>Comp Date</v>
      </c>
      <c r="U131" s="59">
        <f>COUNTIF($P$3:$P131,"XX")</f>
        <v>0</v>
      </c>
      <c r="V131" s="59">
        <f>COUNTIF($Q$3:$Q131,"XX")</f>
        <v>0</v>
      </c>
      <c r="W131" s="158" t="str">
        <f t="shared" ca="1" si="56"/>
        <v>IEAC(t)sp</v>
      </c>
      <c r="X131" s="161" t="str">
        <f ca="1">IF(OR($P131 = "XX", ISNUMBER($P131)),IF($W131 &lt; MATCH(MAX($Q$3:$Q$202),$Q$3:$Q$202,1), COUNTIF(OFFSET($Q$3, $W131,0):$Q$202, "XX"),0), "DT Count")</f>
        <v>DT Count</v>
      </c>
      <c r="Y131" s="294" t="str">
        <f ca="1">IF(ISNUMBER(S131), 'Data Entry'!$E$16 *R131/S131, " ")</f>
        <v xml:space="preserve"> </v>
      </c>
      <c r="Z131" s="336"/>
    </row>
    <row r="132" spans="1:26" x14ac:dyDescent="0.2">
      <c r="A132" s="25" t="str">
        <f ca="1">'Data Conv'!G133</f>
        <v/>
      </c>
      <c r="B132" s="25" t="str">
        <f ca="1">'Data Conv'!H133</f>
        <v/>
      </c>
      <c r="C132" s="16" t="str">
        <f t="shared" ca="1" si="41"/>
        <v>Pc=&gt;Sc</v>
      </c>
      <c r="D132" s="17" t="str">
        <f t="shared" ca="1" si="44"/>
        <v xml:space="preserve">    NUM</v>
      </c>
      <c r="E132" s="17" t="str">
        <f t="shared" ca="1" si="45"/>
        <v xml:space="preserve">     DENOM</v>
      </c>
      <c r="F132" s="18" t="str">
        <f t="shared" ca="1" si="46"/>
        <v xml:space="preserve"> InterpVal</v>
      </c>
      <c r="G132" s="24" t="str">
        <f t="shared" ca="1" si="47"/>
        <v xml:space="preserve">  EScum</v>
      </c>
      <c r="H132" s="24" t="str">
        <f t="shared" ca="1" si="48"/>
        <v xml:space="preserve">   ESper</v>
      </c>
      <c r="I132" s="20" t="str">
        <f t="shared" ca="1" si="49"/>
        <v xml:space="preserve">  SPI(t)per</v>
      </c>
      <c r="J132" s="20" t="str">
        <f t="shared" ca="1" si="50"/>
        <v xml:space="preserve">  SPI(t)cum</v>
      </c>
      <c r="K132" s="22" t="str">
        <f t="shared" ca="1" si="51"/>
        <v>AT</v>
      </c>
      <c r="L132" s="20" t="str">
        <f t="shared" ca="1" si="52"/>
        <v xml:space="preserve">  SV(t)per</v>
      </c>
      <c r="M132" s="53" t="str">
        <f t="shared" ca="1" si="53"/>
        <v xml:space="preserve"> SV(t)cum</v>
      </c>
      <c r="N132" s="55" t="str">
        <f t="shared" ca="1" si="54"/>
        <v>IEAC(t)nx</v>
      </c>
      <c r="O132" s="39" t="str">
        <f t="shared" ca="1" si="57"/>
        <v>Comp Date</v>
      </c>
      <c r="P132" s="25" t="str">
        <f>IF('Data Conv'!A133 = 0, "", 'Data Conv'!A133)</f>
        <v/>
      </c>
      <c r="Q132" s="25" t="str">
        <f>IF('Data Conv'!B133 = 0, "", 'Data Conv'!B133)</f>
        <v/>
      </c>
      <c r="R132" s="61" t="str">
        <f t="shared" si="42"/>
        <v>Period</v>
      </c>
      <c r="S132" s="55" t="str">
        <f ca="1" xml:space="preserve"> IF(ISNUMBER($W132),IF(COUNT($Q$3:$Q132)&gt;0,$W132 + $Q$204 - $V132 - $X132, $W132),"IEAC(t)sp")</f>
        <v>IEAC(t)sp</v>
      </c>
      <c r="T132" s="39" t="str">
        <f t="shared" ca="1" si="55"/>
        <v>Comp Date</v>
      </c>
      <c r="U132" s="59">
        <f>COUNTIF($P$3:$P132,"XX")</f>
        <v>0</v>
      </c>
      <c r="V132" s="59">
        <f>COUNTIF($Q$3:$Q132,"XX")</f>
        <v>0</v>
      </c>
      <c r="W132" s="158" t="str">
        <f t="shared" ca="1" si="56"/>
        <v>IEAC(t)sp</v>
      </c>
      <c r="X132" s="161" t="str">
        <f ca="1">IF(OR($P132 = "XX", ISNUMBER($P132)),IF($W132 &lt; MATCH(MAX($Q$3:$Q$202),$Q$3:$Q$202,1), COUNTIF(OFFSET($Q$3, $W132,0):$Q$202, "XX"),0), "DT Count")</f>
        <v>DT Count</v>
      </c>
      <c r="Y132" s="294" t="str">
        <f ca="1">IF(ISNUMBER(S132), 'Data Entry'!$E$16 *R132/S132, " ")</f>
        <v xml:space="preserve"> </v>
      </c>
      <c r="Z132" s="336"/>
    </row>
    <row r="133" spans="1:26" x14ac:dyDescent="0.2">
      <c r="A133" s="25" t="str">
        <f ca="1">'Data Conv'!G134</f>
        <v/>
      </c>
      <c r="B133" s="25" t="str">
        <f ca="1">'Data Conv'!H134</f>
        <v/>
      </c>
      <c r="C133" s="16" t="str">
        <f t="shared" ref="C133:C196" ca="1" si="58">IF(ISNUMBER(A133),COUNTIF($B$3:$B$202,CONCATENATE("&lt;=",A133)),"Pc=&gt;Sc")</f>
        <v>Pc=&gt;Sc</v>
      </c>
      <c r="D133" s="17" t="str">
        <f t="shared" ca="1" si="44"/>
        <v xml:space="preserve">    NUM</v>
      </c>
      <c r="E133" s="17" t="str">
        <f t="shared" ca="1" si="45"/>
        <v xml:space="preserve">     DENOM</v>
      </c>
      <c r="F133" s="18" t="str">
        <f t="shared" ca="1" si="46"/>
        <v xml:space="preserve"> InterpVal</v>
      </c>
      <c r="G133" s="24" t="str">
        <f t="shared" ca="1" si="47"/>
        <v xml:space="preserve">  EScum</v>
      </c>
      <c r="H133" s="24" t="str">
        <f t="shared" ca="1" si="48"/>
        <v xml:space="preserve">   ESper</v>
      </c>
      <c r="I133" s="20" t="str">
        <f t="shared" ca="1" si="49"/>
        <v xml:space="preserve">  SPI(t)per</v>
      </c>
      <c r="J133" s="20" t="str">
        <f t="shared" ca="1" si="50"/>
        <v xml:space="preserve">  SPI(t)cum</v>
      </c>
      <c r="K133" s="22" t="str">
        <f t="shared" ca="1" si="51"/>
        <v>AT</v>
      </c>
      <c r="L133" s="20" t="str">
        <f t="shared" ca="1" si="52"/>
        <v xml:space="preserve">  SV(t)per</v>
      </c>
      <c r="M133" s="53" t="str">
        <f t="shared" ca="1" si="53"/>
        <v xml:space="preserve"> SV(t)cum</v>
      </c>
      <c r="N133" s="55" t="str">
        <f t="shared" ca="1" si="54"/>
        <v>IEAC(t)nx</v>
      </c>
      <c r="O133" s="39" t="str">
        <f t="shared" ca="1" si="57"/>
        <v>Comp Date</v>
      </c>
      <c r="P133" s="25" t="str">
        <f>IF('Data Conv'!A134 = 0, "", 'Data Conv'!A134)</f>
        <v/>
      </c>
      <c r="Q133" s="25" t="str">
        <f>IF('Data Conv'!B134 = 0, "", 'Data Conv'!B134)</f>
        <v/>
      </c>
      <c r="R133" s="61" t="str">
        <f t="shared" ref="R133:R196" si="59">IF(P133=0, "", IF(OR(ISNUMBER(P133), P133 = "XX"), R132 + 1, "Period"))</f>
        <v>Period</v>
      </c>
      <c r="S133" s="55" t="str">
        <f ca="1" xml:space="preserve"> IF(ISNUMBER($W133),IF(COUNT($Q$3:$Q133)&gt;0,$W133 + $Q$204 - $V133 - $X133, $W133),"IEAC(t)sp")</f>
        <v>IEAC(t)sp</v>
      </c>
      <c r="T133" s="39" t="str">
        <f t="shared" ca="1" si="55"/>
        <v>Comp Date</v>
      </c>
      <c r="U133" s="59">
        <f>COUNTIF($P$3:$P133,"XX")</f>
        <v>0</v>
      </c>
      <c r="V133" s="59">
        <f>COUNTIF($Q$3:$Q133,"XX")</f>
        <v>0</v>
      </c>
      <c r="W133" s="158" t="str">
        <f t="shared" ca="1" si="56"/>
        <v>IEAC(t)sp</v>
      </c>
      <c r="X133" s="161" t="str">
        <f ca="1">IF(OR($P133 = "XX", ISNUMBER($P133)),IF($W133 &lt; MATCH(MAX($Q$3:$Q$202),$Q$3:$Q$202,1), COUNTIF(OFFSET($Q$3, $W133,0):$Q$202, "XX"),0), "DT Count")</f>
        <v>DT Count</v>
      </c>
      <c r="Y133" s="294" t="str">
        <f ca="1">IF(ISNUMBER(S133), 'Data Entry'!$E$16 *R133/S133, " ")</f>
        <v xml:space="preserve"> </v>
      </c>
      <c r="Z133" s="336"/>
    </row>
    <row r="134" spans="1:26" x14ac:dyDescent="0.2">
      <c r="A134" s="25" t="str">
        <f ca="1">'Data Conv'!G135</f>
        <v/>
      </c>
      <c r="B134" s="25" t="str">
        <f ca="1">'Data Conv'!H135</f>
        <v/>
      </c>
      <c r="C134" s="16" t="str">
        <f t="shared" ca="1" si="58"/>
        <v>Pc=&gt;Sc</v>
      </c>
      <c r="D134" s="17" t="str">
        <f t="shared" ca="1" si="44"/>
        <v xml:space="preserve">    NUM</v>
      </c>
      <c r="E134" s="17" t="str">
        <f t="shared" ca="1" si="45"/>
        <v xml:space="preserve">     DENOM</v>
      </c>
      <c r="F134" s="18" t="str">
        <f t="shared" ca="1" si="46"/>
        <v xml:space="preserve"> InterpVal</v>
      </c>
      <c r="G134" s="24" t="str">
        <f t="shared" ca="1" si="47"/>
        <v xml:space="preserve">  EScum</v>
      </c>
      <c r="H134" s="24" t="str">
        <f t="shared" ca="1" si="48"/>
        <v xml:space="preserve">   ESper</v>
      </c>
      <c r="I134" s="20" t="str">
        <f t="shared" ca="1" si="49"/>
        <v xml:space="preserve">  SPI(t)per</v>
      </c>
      <c r="J134" s="20" t="str">
        <f t="shared" ca="1" si="50"/>
        <v xml:space="preserve">  SPI(t)cum</v>
      </c>
      <c r="K134" s="22" t="str">
        <f t="shared" ca="1" si="51"/>
        <v>AT</v>
      </c>
      <c r="L134" s="20" t="str">
        <f t="shared" ca="1" si="52"/>
        <v xml:space="preserve">  SV(t)per</v>
      </c>
      <c r="M134" s="53" t="str">
        <f t="shared" ca="1" si="53"/>
        <v xml:space="preserve"> SV(t)cum</v>
      </c>
      <c r="N134" s="55" t="str">
        <f t="shared" ca="1" si="54"/>
        <v>IEAC(t)nx</v>
      </c>
      <c r="O134" s="39" t="str">
        <f t="shared" ca="1" si="57"/>
        <v>Comp Date</v>
      </c>
      <c r="P134" s="25" t="str">
        <f>IF('Data Conv'!A135 = 0, "", 'Data Conv'!A135)</f>
        <v/>
      </c>
      <c r="Q134" s="25" t="str">
        <f>IF('Data Conv'!B135 = 0, "", 'Data Conv'!B135)</f>
        <v/>
      </c>
      <c r="R134" s="61" t="str">
        <f t="shared" si="59"/>
        <v>Period</v>
      </c>
      <c r="S134" s="55" t="str">
        <f ca="1" xml:space="preserve"> IF(ISNUMBER($W134),IF(COUNT($Q$3:$Q134)&gt;0,$W134 + $Q$204 - $V134 - $X134, $W134),"IEAC(t)sp")</f>
        <v>IEAC(t)sp</v>
      </c>
      <c r="T134" s="39" t="str">
        <f t="shared" ca="1" si="55"/>
        <v>Comp Date</v>
      </c>
      <c r="U134" s="59">
        <f>COUNTIF($P$3:$P134,"XX")</f>
        <v>0</v>
      </c>
      <c r="V134" s="59">
        <f>COUNTIF($Q$3:$Q134,"XX")</f>
        <v>0</v>
      </c>
      <c r="W134" s="158" t="str">
        <f t="shared" ca="1" si="56"/>
        <v>IEAC(t)sp</v>
      </c>
      <c r="X134" s="161" t="str">
        <f ca="1">IF(OR($P134 = "XX", ISNUMBER($P134)),IF($W134 &lt; MATCH(MAX($Q$3:$Q$202),$Q$3:$Q$202,1), COUNTIF(OFFSET($Q$3, $W134,0):$Q$202, "XX"),0), "DT Count")</f>
        <v>DT Count</v>
      </c>
      <c r="Y134" s="294" t="str">
        <f ca="1">IF(ISNUMBER(S134), 'Data Entry'!$E$16 *R134/S134, " ")</f>
        <v xml:space="preserve"> </v>
      </c>
      <c r="Z134" s="336"/>
    </row>
    <row r="135" spans="1:26" x14ac:dyDescent="0.2">
      <c r="A135" s="25" t="str">
        <f ca="1">'Data Conv'!G136</f>
        <v/>
      </c>
      <c r="B135" s="25" t="str">
        <f ca="1">'Data Conv'!H136</f>
        <v/>
      </c>
      <c r="C135" s="16" t="str">
        <f t="shared" ca="1" si="58"/>
        <v>Pc=&gt;Sc</v>
      </c>
      <c r="D135" s="17" t="str">
        <f t="shared" ca="1" si="44"/>
        <v xml:space="preserve">    NUM</v>
      </c>
      <c r="E135" s="17" t="str">
        <f t="shared" ca="1" si="45"/>
        <v xml:space="preserve">     DENOM</v>
      </c>
      <c r="F135" s="18" t="str">
        <f t="shared" ca="1" si="46"/>
        <v xml:space="preserve"> InterpVal</v>
      </c>
      <c r="G135" s="24" t="str">
        <f t="shared" ca="1" si="47"/>
        <v xml:space="preserve">  EScum</v>
      </c>
      <c r="H135" s="24" t="str">
        <f t="shared" ca="1" si="48"/>
        <v xml:space="preserve">   ESper</v>
      </c>
      <c r="I135" s="20" t="str">
        <f t="shared" ca="1" si="49"/>
        <v xml:space="preserve">  SPI(t)per</v>
      </c>
      <c r="J135" s="20" t="str">
        <f t="shared" ca="1" si="50"/>
        <v xml:space="preserve">  SPI(t)cum</v>
      </c>
      <c r="K135" s="22" t="str">
        <f t="shared" ca="1" si="51"/>
        <v>AT</v>
      </c>
      <c r="L135" s="20" t="str">
        <f t="shared" ca="1" si="52"/>
        <v xml:space="preserve">  SV(t)per</v>
      </c>
      <c r="M135" s="53" t="str">
        <f t="shared" ca="1" si="53"/>
        <v xml:space="preserve"> SV(t)cum</v>
      </c>
      <c r="N135" s="55" t="str">
        <f t="shared" ca="1" si="54"/>
        <v>IEAC(t)nx</v>
      </c>
      <c r="O135" s="39" t="str">
        <f t="shared" ca="1" si="57"/>
        <v>Comp Date</v>
      </c>
      <c r="P135" s="25" t="str">
        <f>IF('Data Conv'!A136 = 0, "", 'Data Conv'!A136)</f>
        <v/>
      </c>
      <c r="Q135" s="25" t="str">
        <f>IF('Data Conv'!B136 = 0, "", 'Data Conv'!B136)</f>
        <v/>
      </c>
      <c r="R135" s="61" t="str">
        <f t="shared" si="59"/>
        <v>Period</v>
      </c>
      <c r="S135" s="55" t="str">
        <f ca="1" xml:space="preserve"> IF(ISNUMBER($W135),IF(COUNT($Q$3:$Q135)&gt;0,$W135 + $Q$204 - $V135 - $X135, $W135),"IEAC(t)sp")</f>
        <v>IEAC(t)sp</v>
      </c>
      <c r="T135" s="39" t="str">
        <f t="shared" ca="1" si="55"/>
        <v>Comp Date</v>
      </c>
      <c r="U135" s="59">
        <f>COUNTIF($P$3:$P135,"XX")</f>
        <v>0</v>
      </c>
      <c r="V135" s="59">
        <f>COUNTIF($Q$3:$Q135,"XX")</f>
        <v>0</v>
      </c>
      <c r="W135" s="158" t="str">
        <f t="shared" ca="1" si="56"/>
        <v>IEAC(t)sp</v>
      </c>
      <c r="X135" s="161" t="str">
        <f ca="1">IF(OR($P135 = "XX", ISNUMBER($P135)),IF($W135 &lt; MATCH(MAX($Q$3:$Q$202),$Q$3:$Q$202,1), COUNTIF(OFFSET($Q$3, $W135,0):$Q$202, "XX"),0), "DT Count")</f>
        <v>DT Count</v>
      </c>
      <c r="Y135" s="294" t="str">
        <f ca="1">IF(ISNUMBER(S135), 'Data Entry'!$E$16 *R135/S135, " ")</f>
        <v xml:space="preserve"> </v>
      </c>
      <c r="Z135" s="336"/>
    </row>
    <row r="136" spans="1:26" x14ac:dyDescent="0.2">
      <c r="A136" s="25" t="str">
        <f ca="1">'Data Conv'!G137</f>
        <v/>
      </c>
      <c r="B136" s="25" t="str">
        <f ca="1">'Data Conv'!H137</f>
        <v/>
      </c>
      <c r="C136" s="16" t="str">
        <f t="shared" ca="1" si="58"/>
        <v>Pc=&gt;Sc</v>
      </c>
      <c r="D136" s="17" t="str">
        <f t="shared" ca="1" si="44"/>
        <v xml:space="preserve">    NUM</v>
      </c>
      <c r="E136" s="17" t="str">
        <f t="shared" ca="1" si="45"/>
        <v xml:space="preserve">     DENOM</v>
      </c>
      <c r="F136" s="18" t="str">
        <f t="shared" ca="1" si="46"/>
        <v xml:space="preserve"> InterpVal</v>
      </c>
      <c r="G136" s="24" t="str">
        <f t="shared" ca="1" si="47"/>
        <v xml:space="preserve">  EScum</v>
      </c>
      <c r="H136" s="24" t="str">
        <f t="shared" ca="1" si="48"/>
        <v xml:space="preserve">   ESper</v>
      </c>
      <c r="I136" s="20" t="str">
        <f t="shared" ca="1" si="49"/>
        <v xml:space="preserve">  SPI(t)per</v>
      </c>
      <c r="J136" s="20" t="str">
        <f t="shared" ca="1" si="50"/>
        <v xml:space="preserve">  SPI(t)cum</v>
      </c>
      <c r="K136" s="22" t="str">
        <f t="shared" ca="1" si="51"/>
        <v>AT</v>
      </c>
      <c r="L136" s="20" t="str">
        <f t="shared" ca="1" si="52"/>
        <v xml:space="preserve">  SV(t)per</v>
      </c>
      <c r="M136" s="53" t="str">
        <f t="shared" ca="1" si="53"/>
        <v xml:space="preserve"> SV(t)cum</v>
      </c>
      <c r="N136" s="55" t="str">
        <f t="shared" ca="1" si="54"/>
        <v>IEAC(t)nx</v>
      </c>
      <c r="O136" s="39" t="str">
        <f t="shared" ca="1" si="57"/>
        <v>Comp Date</v>
      </c>
      <c r="P136" s="25" t="str">
        <f>IF('Data Conv'!A137 = 0, "", 'Data Conv'!A137)</f>
        <v/>
      </c>
      <c r="Q136" s="25" t="str">
        <f>IF('Data Conv'!B137 = 0, "", 'Data Conv'!B137)</f>
        <v/>
      </c>
      <c r="R136" s="61" t="str">
        <f t="shared" si="59"/>
        <v>Period</v>
      </c>
      <c r="S136" s="55" t="str">
        <f ca="1" xml:space="preserve"> IF(ISNUMBER($W136),IF(COUNT($Q$3:$Q136)&gt;0,$W136 + $Q$204 - $V136 - $X136, $W136),"IEAC(t)sp")</f>
        <v>IEAC(t)sp</v>
      </c>
      <c r="T136" s="39" t="str">
        <f t="shared" ca="1" si="55"/>
        <v>Comp Date</v>
      </c>
      <c r="U136" s="59">
        <f>COUNTIF($P$3:$P136,"XX")</f>
        <v>0</v>
      </c>
      <c r="V136" s="59">
        <f>COUNTIF($Q$3:$Q136,"XX")</f>
        <v>0</v>
      </c>
      <c r="W136" s="158" t="str">
        <f t="shared" ca="1" si="56"/>
        <v>IEAC(t)sp</v>
      </c>
      <c r="X136" s="161" t="str">
        <f ca="1">IF(OR($P136 = "XX", ISNUMBER($P136)),IF($W136 &lt; MATCH(MAX($Q$3:$Q$202),$Q$3:$Q$202,1), COUNTIF(OFFSET($Q$3, $W136,0):$Q$202, "XX"),0), "DT Count")</f>
        <v>DT Count</v>
      </c>
      <c r="Y136" s="294" t="str">
        <f ca="1">IF(ISNUMBER(S136), 'Data Entry'!$E$16 *R136/S136, " ")</f>
        <v xml:space="preserve"> </v>
      </c>
      <c r="Z136" s="336"/>
    </row>
    <row r="137" spans="1:26" x14ac:dyDescent="0.2">
      <c r="A137" s="25" t="str">
        <f ca="1">'Data Conv'!G138</f>
        <v/>
      </c>
      <c r="B137" s="25" t="str">
        <f ca="1">'Data Conv'!H138</f>
        <v/>
      </c>
      <c r="C137" s="16" t="str">
        <f t="shared" ca="1" si="58"/>
        <v>Pc=&gt;Sc</v>
      </c>
      <c r="D137" s="17" t="str">
        <f t="shared" ca="1" si="44"/>
        <v xml:space="preserve">    NUM</v>
      </c>
      <c r="E137" s="17" t="str">
        <f t="shared" ca="1" si="45"/>
        <v xml:space="preserve">     DENOM</v>
      </c>
      <c r="F137" s="18" t="str">
        <f t="shared" ca="1" si="46"/>
        <v xml:space="preserve"> InterpVal</v>
      </c>
      <c r="G137" s="24" t="str">
        <f t="shared" ca="1" si="47"/>
        <v xml:space="preserve">  EScum</v>
      </c>
      <c r="H137" s="24" t="str">
        <f t="shared" ca="1" si="48"/>
        <v xml:space="preserve">   ESper</v>
      </c>
      <c r="I137" s="20" t="str">
        <f t="shared" ca="1" si="49"/>
        <v xml:space="preserve">  SPI(t)per</v>
      </c>
      <c r="J137" s="20" t="str">
        <f t="shared" ca="1" si="50"/>
        <v xml:space="preserve">  SPI(t)cum</v>
      </c>
      <c r="K137" s="22" t="str">
        <f t="shared" ca="1" si="51"/>
        <v>AT</v>
      </c>
      <c r="L137" s="20" t="str">
        <f t="shared" ca="1" si="52"/>
        <v xml:space="preserve">  SV(t)per</v>
      </c>
      <c r="M137" s="53" t="str">
        <f t="shared" ca="1" si="53"/>
        <v xml:space="preserve"> SV(t)cum</v>
      </c>
      <c r="N137" s="55" t="str">
        <f t="shared" ca="1" si="54"/>
        <v>IEAC(t)nx</v>
      </c>
      <c r="O137" s="39" t="str">
        <f t="shared" ca="1" si="57"/>
        <v>Comp Date</v>
      </c>
      <c r="P137" s="25" t="str">
        <f>IF('Data Conv'!A138 = 0, "", 'Data Conv'!A138)</f>
        <v/>
      </c>
      <c r="Q137" s="25" t="str">
        <f>IF('Data Conv'!B138 = 0, "", 'Data Conv'!B138)</f>
        <v/>
      </c>
      <c r="R137" s="61" t="str">
        <f t="shared" si="59"/>
        <v>Period</v>
      </c>
      <c r="S137" s="55" t="str">
        <f ca="1" xml:space="preserve"> IF(ISNUMBER($W137),IF(COUNT($Q$3:$Q137)&gt;0,$W137 + $Q$204 - $V137 - $X137, $W137),"IEAC(t)sp")</f>
        <v>IEAC(t)sp</v>
      </c>
      <c r="T137" s="39" t="str">
        <f t="shared" ca="1" si="55"/>
        <v>Comp Date</v>
      </c>
      <c r="U137" s="59">
        <f>COUNTIF($P$3:$P137,"XX")</f>
        <v>0</v>
      </c>
      <c r="V137" s="59">
        <f>COUNTIF($Q$3:$Q137,"XX")</f>
        <v>0</v>
      </c>
      <c r="W137" s="158" t="str">
        <f t="shared" ca="1" si="56"/>
        <v>IEAC(t)sp</v>
      </c>
      <c r="X137" s="161" t="str">
        <f ca="1">IF(OR($P137 = "XX", ISNUMBER($P137)),IF($W137 &lt; MATCH(MAX($Q$3:$Q$202),$Q$3:$Q$202,1), COUNTIF(OFFSET($Q$3, $W137,0):$Q$202, "XX"),0), "DT Count")</f>
        <v>DT Count</v>
      </c>
      <c r="Y137" s="294" t="str">
        <f ca="1">IF(ISNUMBER(S137), 'Data Entry'!$E$16 *R137/S137, " ")</f>
        <v xml:space="preserve"> </v>
      </c>
      <c r="Z137" s="336"/>
    </row>
    <row r="138" spans="1:26" x14ac:dyDescent="0.2">
      <c r="A138" s="25" t="str">
        <f ca="1">'Data Conv'!G139</f>
        <v/>
      </c>
      <c r="B138" s="25" t="str">
        <f ca="1">'Data Conv'!H139</f>
        <v/>
      </c>
      <c r="C138" s="16" t="str">
        <f t="shared" ca="1" si="58"/>
        <v>Pc=&gt;Sc</v>
      </c>
      <c r="D138" s="17" t="str">
        <f t="shared" ca="1" si="44"/>
        <v xml:space="preserve">    NUM</v>
      </c>
      <c r="E138" s="17" t="str">
        <f t="shared" ca="1" si="45"/>
        <v xml:space="preserve">     DENOM</v>
      </c>
      <c r="F138" s="18" t="str">
        <f t="shared" ca="1" si="46"/>
        <v xml:space="preserve"> InterpVal</v>
      </c>
      <c r="G138" s="24" t="str">
        <f t="shared" ca="1" si="47"/>
        <v xml:space="preserve">  EScum</v>
      </c>
      <c r="H138" s="24" t="str">
        <f t="shared" ca="1" si="48"/>
        <v xml:space="preserve">   ESper</v>
      </c>
      <c r="I138" s="20" t="str">
        <f t="shared" ca="1" si="49"/>
        <v xml:space="preserve">  SPI(t)per</v>
      </c>
      <c r="J138" s="20" t="str">
        <f t="shared" ca="1" si="50"/>
        <v xml:space="preserve">  SPI(t)cum</v>
      </c>
      <c r="K138" s="22" t="str">
        <f t="shared" ca="1" si="51"/>
        <v>AT</v>
      </c>
      <c r="L138" s="20" t="str">
        <f t="shared" ca="1" si="52"/>
        <v xml:space="preserve">  SV(t)per</v>
      </c>
      <c r="M138" s="53" t="str">
        <f t="shared" ca="1" si="53"/>
        <v xml:space="preserve"> SV(t)cum</v>
      </c>
      <c r="N138" s="55" t="str">
        <f t="shared" ca="1" si="54"/>
        <v>IEAC(t)nx</v>
      </c>
      <c r="O138" s="39" t="str">
        <f t="shared" ca="1" si="57"/>
        <v>Comp Date</v>
      </c>
      <c r="P138" s="25" t="str">
        <f>IF('Data Conv'!A139 = 0, "", 'Data Conv'!A139)</f>
        <v/>
      </c>
      <c r="Q138" s="25" t="str">
        <f>IF('Data Conv'!B139 = 0, "", 'Data Conv'!B139)</f>
        <v/>
      </c>
      <c r="R138" s="61" t="str">
        <f t="shared" si="59"/>
        <v>Period</v>
      </c>
      <c r="S138" s="55" t="str">
        <f ca="1" xml:space="preserve"> IF(ISNUMBER($W138),IF(COUNT($Q$3:$Q138)&gt;0,$W138 + $Q$204 - $V138 - $X138, $W138),"IEAC(t)sp")</f>
        <v>IEAC(t)sp</v>
      </c>
      <c r="T138" s="39" t="str">
        <f t="shared" ca="1" si="55"/>
        <v>Comp Date</v>
      </c>
      <c r="U138" s="59">
        <f>COUNTIF($P$3:$P138,"XX")</f>
        <v>0</v>
      </c>
      <c r="V138" s="59">
        <f>COUNTIF($Q$3:$Q138,"XX")</f>
        <v>0</v>
      </c>
      <c r="W138" s="158" t="str">
        <f t="shared" ca="1" si="56"/>
        <v>IEAC(t)sp</v>
      </c>
      <c r="X138" s="161" t="str">
        <f ca="1">IF(OR($P138 = "XX", ISNUMBER($P138)),IF($W138 &lt; MATCH(MAX($Q$3:$Q$202),$Q$3:$Q$202,1), COUNTIF(OFFSET($Q$3, $W138,0):$Q$202, "XX"),0), "DT Count")</f>
        <v>DT Count</v>
      </c>
      <c r="Y138" s="294" t="str">
        <f ca="1">IF(ISNUMBER(S138), 'Data Entry'!$E$16 *R138/S138, " ")</f>
        <v xml:space="preserve"> </v>
      </c>
      <c r="Z138" s="336"/>
    </row>
    <row r="139" spans="1:26" x14ac:dyDescent="0.2">
      <c r="A139" s="25" t="str">
        <f ca="1">'Data Conv'!G140</f>
        <v/>
      </c>
      <c r="B139" s="25" t="str">
        <f ca="1">'Data Conv'!H140</f>
        <v/>
      </c>
      <c r="C139" s="16" t="str">
        <f t="shared" ca="1" si="58"/>
        <v>Pc=&gt;Sc</v>
      </c>
      <c r="D139" s="17" t="str">
        <f t="shared" ca="1" si="44"/>
        <v xml:space="preserve">    NUM</v>
      </c>
      <c r="E139" s="17" t="str">
        <f t="shared" ca="1" si="45"/>
        <v xml:space="preserve">     DENOM</v>
      </c>
      <c r="F139" s="18" t="str">
        <f t="shared" ca="1" si="46"/>
        <v xml:space="preserve"> InterpVal</v>
      </c>
      <c r="G139" s="24" t="str">
        <f t="shared" ca="1" si="47"/>
        <v xml:space="preserve">  EScum</v>
      </c>
      <c r="H139" s="24" t="str">
        <f t="shared" ca="1" si="48"/>
        <v xml:space="preserve">   ESper</v>
      </c>
      <c r="I139" s="20" t="str">
        <f t="shared" ca="1" si="49"/>
        <v xml:space="preserve">  SPI(t)per</v>
      </c>
      <c r="J139" s="20" t="str">
        <f t="shared" ca="1" si="50"/>
        <v xml:space="preserve">  SPI(t)cum</v>
      </c>
      <c r="K139" s="22" t="str">
        <f t="shared" ca="1" si="51"/>
        <v>AT</v>
      </c>
      <c r="L139" s="20" t="str">
        <f t="shared" ca="1" si="52"/>
        <v xml:space="preserve">  SV(t)per</v>
      </c>
      <c r="M139" s="53" t="str">
        <f t="shared" ca="1" si="53"/>
        <v xml:space="preserve"> SV(t)cum</v>
      </c>
      <c r="N139" s="55" t="str">
        <f t="shared" ca="1" si="54"/>
        <v>IEAC(t)nx</v>
      </c>
      <c r="O139" s="39" t="str">
        <f t="shared" ca="1" si="57"/>
        <v>Comp Date</v>
      </c>
      <c r="P139" s="25" t="str">
        <f>IF('Data Conv'!A140 = 0, "", 'Data Conv'!A140)</f>
        <v/>
      </c>
      <c r="Q139" s="25" t="str">
        <f>IF('Data Conv'!B140 = 0, "", 'Data Conv'!B140)</f>
        <v/>
      </c>
      <c r="R139" s="61" t="str">
        <f t="shared" si="59"/>
        <v>Period</v>
      </c>
      <c r="S139" s="55" t="str">
        <f ca="1" xml:space="preserve"> IF(ISNUMBER($W139),IF(COUNT($Q$3:$Q139)&gt;0,$W139 + $Q$204 - $V139 - $X139, $W139),"IEAC(t)sp")</f>
        <v>IEAC(t)sp</v>
      </c>
      <c r="T139" s="39" t="str">
        <f t="shared" ca="1" si="55"/>
        <v>Comp Date</v>
      </c>
      <c r="U139" s="59">
        <f>COUNTIF($P$3:$P139,"XX")</f>
        <v>0</v>
      </c>
      <c r="V139" s="59">
        <f>COUNTIF($Q$3:$Q139,"XX")</f>
        <v>0</v>
      </c>
      <c r="W139" s="158" t="str">
        <f t="shared" ca="1" si="56"/>
        <v>IEAC(t)sp</v>
      </c>
      <c r="X139" s="161" t="str">
        <f ca="1">IF(OR($P139 = "XX", ISNUMBER($P139)),IF($W139 &lt; MATCH(MAX($Q$3:$Q$202),$Q$3:$Q$202,1), COUNTIF(OFFSET($Q$3, $W139,0):$Q$202, "XX"),0), "DT Count")</f>
        <v>DT Count</v>
      </c>
      <c r="Y139" s="294" t="str">
        <f ca="1">IF(ISNUMBER(S139), 'Data Entry'!$E$16 *R139/S139, " ")</f>
        <v xml:space="preserve"> </v>
      </c>
      <c r="Z139" s="336"/>
    </row>
    <row r="140" spans="1:26" x14ac:dyDescent="0.2">
      <c r="A140" s="25" t="str">
        <f ca="1">'Data Conv'!G141</f>
        <v/>
      </c>
      <c r="B140" s="25" t="str">
        <f ca="1">'Data Conv'!H141</f>
        <v/>
      </c>
      <c r="C140" s="16" t="str">
        <f t="shared" ca="1" si="58"/>
        <v>Pc=&gt;Sc</v>
      </c>
      <c r="D140" s="17" t="str">
        <f t="shared" ca="1" si="44"/>
        <v xml:space="preserve">    NUM</v>
      </c>
      <c r="E140" s="17" t="str">
        <f t="shared" ca="1" si="45"/>
        <v xml:space="preserve">     DENOM</v>
      </c>
      <c r="F140" s="18" t="str">
        <f t="shared" ca="1" si="46"/>
        <v xml:space="preserve"> InterpVal</v>
      </c>
      <c r="G140" s="24" t="str">
        <f t="shared" ca="1" si="47"/>
        <v xml:space="preserve">  EScum</v>
      </c>
      <c r="H140" s="24" t="str">
        <f t="shared" ca="1" si="48"/>
        <v xml:space="preserve">   ESper</v>
      </c>
      <c r="I140" s="20" t="str">
        <f t="shared" ca="1" si="49"/>
        <v xml:space="preserve">  SPI(t)per</v>
      </c>
      <c r="J140" s="20" t="str">
        <f t="shared" ca="1" si="50"/>
        <v xml:space="preserve">  SPI(t)cum</v>
      </c>
      <c r="K140" s="22" t="str">
        <f t="shared" ca="1" si="51"/>
        <v>AT</v>
      </c>
      <c r="L140" s="20" t="str">
        <f t="shared" ca="1" si="52"/>
        <v xml:space="preserve">  SV(t)per</v>
      </c>
      <c r="M140" s="53" t="str">
        <f t="shared" ca="1" si="53"/>
        <v xml:space="preserve"> SV(t)cum</v>
      </c>
      <c r="N140" s="55" t="str">
        <f t="shared" ca="1" si="54"/>
        <v>IEAC(t)nx</v>
      </c>
      <c r="O140" s="39" t="str">
        <f t="shared" ca="1" si="57"/>
        <v>Comp Date</v>
      </c>
      <c r="P140" s="25" t="str">
        <f>IF('Data Conv'!A141 = 0, "", 'Data Conv'!A141)</f>
        <v/>
      </c>
      <c r="Q140" s="25" t="str">
        <f>IF('Data Conv'!B141 = 0, "", 'Data Conv'!B141)</f>
        <v/>
      </c>
      <c r="R140" s="61" t="str">
        <f t="shared" si="59"/>
        <v>Period</v>
      </c>
      <c r="S140" s="55" t="str">
        <f ca="1" xml:space="preserve"> IF(ISNUMBER($W140),IF(COUNT($Q$3:$Q140)&gt;0,$W140 + $Q$204 - $V140 - $X140, $W140),"IEAC(t)sp")</f>
        <v>IEAC(t)sp</v>
      </c>
      <c r="T140" s="39" t="str">
        <f t="shared" ca="1" si="55"/>
        <v>Comp Date</v>
      </c>
      <c r="U140" s="59">
        <f>COUNTIF($P$3:$P140,"XX")</f>
        <v>0</v>
      </c>
      <c r="V140" s="59">
        <f>COUNTIF($Q$3:$Q140,"XX")</f>
        <v>0</v>
      </c>
      <c r="W140" s="158" t="str">
        <f t="shared" ca="1" si="56"/>
        <v>IEAC(t)sp</v>
      </c>
      <c r="X140" s="161" t="str">
        <f ca="1">IF(OR($P140 = "XX", ISNUMBER($P140)),IF($W140 &lt; MATCH(MAX($Q$3:$Q$202),$Q$3:$Q$202,1), COUNTIF(OFFSET($Q$3, $W140,0):$Q$202, "XX"),0), "DT Count")</f>
        <v>DT Count</v>
      </c>
      <c r="Y140" s="294" t="str">
        <f ca="1">IF(ISNUMBER(S140), 'Data Entry'!$E$16 *R140/S140, " ")</f>
        <v xml:space="preserve"> </v>
      </c>
      <c r="Z140" s="336"/>
    </row>
    <row r="141" spans="1:26" x14ac:dyDescent="0.2">
      <c r="A141" s="25" t="str">
        <f ca="1">'Data Conv'!G142</f>
        <v/>
      </c>
      <c r="B141" s="25" t="str">
        <f ca="1">'Data Conv'!H142</f>
        <v/>
      </c>
      <c r="C141" s="16" t="str">
        <f t="shared" ca="1" si="58"/>
        <v>Pc=&gt;Sc</v>
      </c>
      <c r="D141" s="17" t="str">
        <f t="shared" ca="1" si="44"/>
        <v xml:space="preserve">    NUM</v>
      </c>
      <c r="E141" s="17" t="str">
        <f t="shared" ca="1" si="45"/>
        <v xml:space="preserve">     DENOM</v>
      </c>
      <c r="F141" s="18" t="str">
        <f t="shared" ca="1" si="46"/>
        <v xml:space="preserve"> InterpVal</v>
      </c>
      <c r="G141" s="24" t="str">
        <f t="shared" ca="1" si="47"/>
        <v xml:space="preserve">  EScum</v>
      </c>
      <c r="H141" s="24" t="str">
        <f t="shared" ca="1" si="48"/>
        <v xml:space="preserve">   ESper</v>
      </c>
      <c r="I141" s="20" t="str">
        <f t="shared" ca="1" si="49"/>
        <v xml:space="preserve">  SPI(t)per</v>
      </c>
      <c r="J141" s="20" t="str">
        <f t="shared" ca="1" si="50"/>
        <v xml:space="preserve">  SPI(t)cum</v>
      </c>
      <c r="K141" s="22" t="str">
        <f t="shared" ca="1" si="51"/>
        <v>AT</v>
      </c>
      <c r="L141" s="20" t="str">
        <f t="shared" ca="1" si="52"/>
        <v xml:space="preserve">  SV(t)per</v>
      </c>
      <c r="M141" s="53" t="str">
        <f t="shared" ca="1" si="53"/>
        <v xml:space="preserve"> SV(t)cum</v>
      </c>
      <c r="N141" s="55" t="str">
        <f t="shared" ca="1" si="54"/>
        <v>IEAC(t)nx</v>
      </c>
      <c r="O141" s="39" t="str">
        <f t="shared" ca="1" si="57"/>
        <v>Comp Date</v>
      </c>
      <c r="P141" s="25" t="str">
        <f>IF('Data Conv'!A142 = 0, "", 'Data Conv'!A142)</f>
        <v/>
      </c>
      <c r="Q141" s="25" t="str">
        <f>IF('Data Conv'!B142 = 0, "", 'Data Conv'!B142)</f>
        <v/>
      </c>
      <c r="R141" s="61" t="str">
        <f t="shared" si="59"/>
        <v>Period</v>
      </c>
      <c r="S141" s="55" t="str">
        <f ca="1" xml:space="preserve"> IF(ISNUMBER($W141),IF(COUNT($Q$3:$Q141)&gt;0,$W141 + $Q$204 - $V141 - $X141, $W141),"IEAC(t)sp")</f>
        <v>IEAC(t)sp</v>
      </c>
      <c r="T141" s="39" t="str">
        <f t="shared" ca="1" si="55"/>
        <v>Comp Date</v>
      </c>
      <c r="U141" s="59">
        <f>COUNTIF($P$3:$P141,"XX")</f>
        <v>0</v>
      </c>
      <c r="V141" s="59">
        <f>COUNTIF($Q$3:$Q141,"XX")</f>
        <v>0</v>
      </c>
      <c r="W141" s="158" t="str">
        <f t="shared" ca="1" si="56"/>
        <v>IEAC(t)sp</v>
      </c>
      <c r="X141" s="161" t="str">
        <f ca="1">IF(OR($P141 = "XX", ISNUMBER($P141)),IF($W141 &lt; MATCH(MAX($Q$3:$Q$202),$Q$3:$Q$202,1), COUNTIF(OFFSET($Q$3, $W141,0):$Q$202, "XX"),0), "DT Count")</f>
        <v>DT Count</v>
      </c>
      <c r="Y141" s="294" t="str">
        <f ca="1">IF(ISNUMBER(S141), 'Data Entry'!$E$16 *R141/S141, " ")</f>
        <v xml:space="preserve"> </v>
      </c>
      <c r="Z141" s="336"/>
    </row>
    <row r="142" spans="1:26" x14ac:dyDescent="0.2">
      <c r="A142" s="25" t="str">
        <f ca="1">'Data Conv'!G143</f>
        <v/>
      </c>
      <c r="B142" s="25" t="str">
        <f ca="1">'Data Conv'!H143</f>
        <v/>
      </c>
      <c r="C142" s="16" t="str">
        <f t="shared" ca="1" si="58"/>
        <v>Pc=&gt;Sc</v>
      </c>
      <c r="D142" s="17" t="str">
        <f t="shared" ca="1" si="44"/>
        <v xml:space="preserve">    NUM</v>
      </c>
      <c r="E142" s="17" t="str">
        <f t="shared" ca="1" si="45"/>
        <v xml:space="preserve">     DENOM</v>
      </c>
      <c r="F142" s="18" t="str">
        <f t="shared" ca="1" si="46"/>
        <v xml:space="preserve"> InterpVal</v>
      </c>
      <c r="G142" s="24" t="str">
        <f t="shared" ca="1" si="47"/>
        <v xml:space="preserve">  EScum</v>
      </c>
      <c r="H142" s="24" t="str">
        <f t="shared" ca="1" si="48"/>
        <v xml:space="preserve">   ESper</v>
      </c>
      <c r="I142" s="20" t="str">
        <f t="shared" ca="1" si="49"/>
        <v xml:space="preserve">  SPI(t)per</v>
      </c>
      <c r="J142" s="20" t="str">
        <f t="shared" ca="1" si="50"/>
        <v xml:space="preserve">  SPI(t)cum</v>
      </c>
      <c r="K142" s="22" t="str">
        <f t="shared" ca="1" si="51"/>
        <v>AT</v>
      </c>
      <c r="L142" s="20" t="str">
        <f t="shared" ca="1" si="52"/>
        <v xml:space="preserve">  SV(t)per</v>
      </c>
      <c r="M142" s="53" t="str">
        <f t="shared" ca="1" si="53"/>
        <v xml:space="preserve"> SV(t)cum</v>
      </c>
      <c r="N142" s="55" t="str">
        <f t="shared" ca="1" si="54"/>
        <v>IEAC(t)nx</v>
      </c>
      <c r="O142" s="39" t="str">
        <f t="shared" ca="1" si="57"/>
        <v>Comp Date</v>
      </c>
      <c r="P142" s="25" t="str">
        <f>IF('Data Conv'!A143 = 0, "", 'Data Conv'!A143)</f>
        <v/>
      </c>
      <c r="Q142" s="25" t="str">
        <f>IF('Data Conv'!B143 = 0, "", 'Data Conv'!B143)</f>
        <v/>
      </c>
      <c r="R142" s="61" t="str">
        <f t="shared" si="59"/>
        <v>Period</v>
      </c>
      <c r="S142" s="55" t="str">
        <f ca="1" xml:space="preserve"> IF(ISNUMBER($W142),IF(COUNT($Q$3:$Q142)&gt;0,$W142 + $Q$204 - $V142 - $X142, $W142),"IEAC(t)sp")</f>
        <v>IEAC(t)sp</v>
      </c>
      <c r="T142" s="39" t="str">
        <f t="shared" ca="1" si="55"/>
        <v>Comp Date</v>
      </c>
      <c r="U142" s="59">
        <f>COUNTIF($P$3:$P142,"XX")</f>
        <v>0</v>
      </c>
      <c r="V142" s="59">
        <f>COUNTIF($Q$3:$Q142,"XX")</f>
        <v>0</v>
      </c>
      <c r="W142" s="158" t="str">
        <f t="shared" ca="1" si="56"/>
        <v>IEAC(t)sp</v>
      </c>
      <c r="X142" s="161" t="str">
        <f ca="1">IF(OR($P142 = "XX", ISNUMBER($P142)),IF($W142 &lt; MATCH(MAX($Q$3:$Q$202),$Q$3:$Q$202,1), COUNTIF(OFFSET($Q$3, $W142,0):$Q$202, "XX"),0), "DT Count")</f>
        <v>DT Count</v>
      </c>
      <c r="Y142" s="294" t="str">
        <f ca="1">IF(ISNUMBER(S142), 'Data Entry'!$E$16 *R142/S142, " ")</f>
        <v xml:space="preserve"> </v>
      </c>
      <c r="Z142" s="336"/>
    </row>
    <row r="143" spans="1:26" x14ac:dyDescent="0.2">
      <c r="A143" s="25" t="str">
        <f ca="1">'Data Conv'!G144</f>
        <v/>
      </c>
      <c r="B143" s="25" t="str">
        <f ca="1">'Data Conv'!H144</f>
        <v/>
      </c>
      <c r="C143" s="16" t="str">
        <f t="shared" ca="1" si="58"/>
        <v>Pc=&gt;Sc</v>
      </c>
      <c r="D143" s="17" t="str">
        <f t="shared" ca="1" si="44"/>
        <v xml:space="preserve">    NUM</v>
      </c>
      <c r="E143" s="17" t="str">
        <f t="shared" ca="1" si="45"/>
        <v xml:space="preserve">     DENOM</v>
      </c>
      <c r="F143" s="18" t="str">
        <f t="shared" ca="1" si="46"/>
        <v xml:space="preserve"> InterpVal</v>
      </c>
      <c r="G143" s="24" t="str">
        <f t="shared" ca="1" si="47"/>
        <v xml:space="preserve">  EScum</v>
      </c>
      <c r="H143" s="24" t="str">
        <f t="shared" ca="1" si="48"/>
        <v xml:space="preserve">   ESper</v>
      </c>
      <c r="I143" s="20" t="str">
        <f t="shared" ca="1" si="49"/>
        <v xml:space="preserve">  SPI(t)per</v>
      </c>
      <c r="J143" s="20" t="str">
        <f t="shared" ca="1" si="50"/>
        <v xml:space="preserve">  SPI(t)cum</v>
      </c>
      <c r="K143" s="22" t="str">
        <f t="shared" ca="1" si="51"/>
        <v>AT</v>
      </c>
      <c r="L143" s="20" t="str">
        <f t="shared" ca="1" si="52"/>
        <v xml:space="preserve">  SV(t)per</v>
      </c>
      <c r="M143" s="53" t="str">
        <f t="shared" ca="1" si="53"/>
        <v xml:space="preserve"> SV(t)cum</v>
      </c>
      <c r="N143" s="55" t="str">
        <f t="shared" ca="1" si="54"/>
        <v>IEAC(t)nx</v>
      </c>
      <c r="O143" s="39" t="str">
        <f t="shared" ca="1" si="57"/>
        <v>Comp Date</v>
      </c>
      <c r="P143" s="25" t="str">
        <f>IF('Data Conv'!A144 = 0, "", 'Data Conv'!A144)</f>
        <v/>
      </c>
      <c r="Q143" s="25" t="str">
        <f>IF('Data Conv'!B144 = 0, "", 'Data Conv'!B144)</f>
        <v/>
      </c>
      <c r="R143" s="61" t="str">
        <f t="shared" si="59"/>
        <v>Period</v>
      </c>
      <c r="S143" s="55" t="str">
        <f ca="1" xml:space="preserve"> IF(ISNUMBER($W143),IF(COUNT($Q$3:$Q143)&gt;0,$W143 + $Q$204 - $V143 - $X143, $W143),"IEAC(t)sp")</f>
        <v>IEAC(t)sp</v>
      </c>
      <c r="T143" s="39" t="str">
        <f t="shared" ca="1" si="55"/>
        <v>Comp Date</v>
      </c>
      <c r="U143" s="59">
        <f>COUNTIF($P$3:$P143,"XX")</f>
        <v>0</v>
      </c>
      <c r="V143" s="59">
        <f>COUNTIF($Q$3:$Q143,"XX")</f>
        <v>0</v>
      </c>
      <c r="W143" s="158" t="str">
        <f t="shared" ca="1" si="56"/>
        <v>IEAC(t)sp</v>
      </c>
      <c r="X143" s="161" t="str">
        <f ca="1">IF(OR($P143 = "XX", ISNUMBER($P143)),IF($W143 &lt; MATCH(MAX($Q$3:$Q$202),$Q$3:$Q$202,1), COUNTIF(OFFSET($Q$3, $W143,0):$Q$202, "XX"),0), "DT Count")</f>
        <v>DT Count</v>
      </c>
      <c r="Y143" s="294" t="str">
        <f ca="1">IF(ISNUMBER(S143), 'Data Entry'!$E$16 *R143/S143, " ")</f>
        <v xml:space="preserve"> </v>
      </c>
      <c r="Z143" s="336"/>
    </row>
    <row r="144" spans="1:26" x14ac:dyDescent="0.2">
      <c r="A144" s="25" t="str">
        <f ca="1">'Data Conv'!G145</f>
        <v/>
      </c>
      <c r="B144" s="25" t="str">
        <f ca="1">'Data Conv'!H145</f>
        <v/>
      </c>
      <c r="C144" s="16" t="str">
        <f t="shared" ca="1" si="58"/>
        <v>Pc=&gt;Sc</v>
      </c>
      <c r="D144" s="17" t="str">
        <f t="shared" ca="1" si="44"/>
        <v xml:space="preserve">    NUM</v>
      </c>
      <c r="E144" s="17" t="str">
        <f t="shared" ca="1" si="45"/>
        <v xml:space="preserve">     DENOM</v>
      </c>
      <c r="F144" s="18" t="str">
        <f t="shared" ca="1" si="46"/>
        <v xml:space="preserve"> InterpVal</v>
      </c>
      <c r="G144" s="24" t="str">
        <f t="shared" ca="1" si="47"/>
        <v xml:space="preserve">  EScum</v>
      </c>
      <c r="H144" s="24" t="str">
        <f t="shared" ca="1" si="48"/>
        <v xml:space="preserve">   ESper</v>
      </c>
      <c r="I144" s="20" t="str">
        <f t="shared" ca="1" si="49"/>
        <v xml:space="preserve">  SPI(t)per</v>
      </c>
      <c r="J144" s="20" t="str">
        <f t="shared" ca="1" si="50"/>
        <v xml:space="preserve">  SPI(t)cum</v>
      </c>
      <c r="K144" s="22" t="str">
        <f t="shared" ca="1" si="51"/>
        <v>AT</v>
      </c>
      <c r="L144" s="20" t="str">
        <f t="shared" ca="1" si="52"/>
        <v xml:space="preserve">  SV(t)per</v>
      </c>
      <c r="M144" s="53" t="str">
        <f t="shared" ca="1" si="53"/>
        <v xml:space="preserve"> SV(t)cum</v>
      </c>
      <c r="N144" s="55" t="str">
        <f t="shared" ca="1" si="54"/>
        <v>IEAC(t)nx</v>
      </c>
      <c r="O144" s="39" t="str">
        <f t="shared" ca="1" si="57"/>
        <v>Comp Date</v>
      </c>
      <c r="P144" s="25" t="str">
        <f>IF('Data Conv'!A145 = 0, "", 'Data Conv'!A145)</f>
        <v/>
      </c>
      <c r="Q144" s="25" t="str">
        <f>IF('Data Conv'!B145 = 0, "", 'Data Conv'!B145)</f>
        <v/>
      </c>
      <c r="R144" s="61" t="str">
        <f t="shared" si="59"/>
        <v>Period</v>
      </c>
      <c r="S144" s="55" t="str">
        <f ca="1" xml:space="preserve"> IF(ISNUMBER($W144),IF(COUNT($Q$3:$Q144)&gt;0,$W144 + $Q$204 - $V144 - $X144, $W144),"IEAC(t)sp")</f>
        <v>IEAC(t)sp</v>
      </c>
      <c r="T144" s="39" t="str">
        <f t="shared" ca="1" si="55"/>
        <v>Comp Date</v>
      </c>
      <c r="U144" s="59">
        <f>COUNTIF($P$3:$P144,"XX")</f>
        <v>0</v>
      </c>
      <c r="V144" s="59">
        <f>COUNTIF($Q$3:$Q144,"XX")</f>
        <v>0</v>
      </c>
      <c r="W144" s="158" t="str">
        <f t="shared" ca="1" si="56"/>
        <v>IEAC(t)sp</v>
      </c>
      <c r="X144" s="161" t="str">
        <f ca="1">IF(OR($P144 = "XX", ISNUMBER($P144)),IF($W144 &lt; MATCH(MAX($Q$3:$Q$202),$Q$3:$Q$202,1), COUNTIF(OFFSET($Q$3, $W144,0):$Q$202, "XX"),0), "DT Count")</f>
        <v>DT Count</v>
      </c>
      <c r="Y144" s="294" t="str">
        <f ca="1">IF(ISNUMBER(S144), 'Data Entry'!$E$16 *R144/S144, " ")</f>
        <v xml:space="preserve"> </v>
      </c>
      <c r="Z144" s="336"/>
    </row>
    <row r="145" spans="1:26" x14ac:dyDescent="0.2">
      <c r="A145" s="25" t="str">
        <f ca="1">'Data Conv'!G146</f>
        <v/>
      </c>
      <c r="B145" s="25" t="str">
        <f ca="1">'Data Conv'!H146</f>
        <v/>
      </c>
      <c r="C145" s="16" t="str">
        <f t="shared" ca="1" si="58"/>
        <v>Pc=&gt;Sc</v>
      </c>
      <c r="D145" s="17" t="str">
        <f t="shared" ca="1" si="44"/>
        <v xml:space="preserve">    NUM</v>
      </c>
      <c r="E145" s="17" t="str">
        <f t="shared" ca="1" si="45"/>
        <v xml:space="preserve">     DENOM</v>
      </c>
      <c r="F145" s="18" t="str">
        <f t="shared" ca="1" si="46"/>
        <v xml:space="preserve"> InterpVal</v>
      </c>
      <c r="G145" s="24" t="str">
        <f t="shared" ca="1" si="47"/>
        <v xml:space="preserve">  EScum</v>
      </c>
      <c r="H145" s="24" t="str">
        <f t="shared" ca="1" si="48"/>
        <v xml:space="preserve">   ESper</v>
      </c>
      <c r="I145" s="20" t="str">
        <f t="shared" ca="1" si="49"/>
        <v xml:space="preserve">  SPI(t)per</v>
      </c>
      <c r="J145" s="20" t="str">
        <f t="shared" ca="1" si="50"/>
        <v xml:space="preserve">  SPI(t)cum</v>
      </c>
      <c r="K145" s="22" t="str">
        <f t="shared" ca="1" si="51"/>
        <v>AT</v>
      </c>
      <c r="L145" s="20" t="str">
        <f t="shared" ca="1" si="52"/>
        <v xml:space="preserve">  SV(t)per</v>
      </c>
      <c r="M145" s="53" t="str">
        <f t="shared" ca="1" si="53"/>
        <v xml:space="preserve"> SV(t)cum</v>
      </c>
      <c r="N145" s="55" t="str">
        <f t="shared" ca="1" si="54"/>
        <v>IEAC(t)nx</v>
      </c>
      <c r="O145" s="39" t="str">
        <f t="shared" ca="1" si="57"/>
        <v>Comp Date</v>
      </c>
      <c r="P145" s="25" t="str">
        <f>IF('Data Conv'!A146 = 0, "", 'Data Conv'!A146)</f>
        <v/>
      </c>
      <c r="Q145" s="25" t="str">
        <f>IF('Data Conv'!B146 = 0, "", 'Data Conv'!B146)</f>
        <v/>
      </c>
      <c r="R145" s="61" t="str">
        <f t="shared" si="59"/>
        <v>Period</v>
      </c>
      <c r="S145" s="55" t="str">
        <f ca="1" xml:space="preserve"> IF(ISNUMBER($W145),IF(COUNT($Q$3:$Q145)&gt;0,$W145 + $Q$204 - $V145 - $X145, $W145),"IEAC(t)sp")</f>
        <v>IEAC(t)sp</v>
      </c>
      <c r="T145" s="39" t="str">
        <f t="shared" ca="1" si="55"/>
        <v>Comp Date</v>
      </c>
      <c r="U145" s="59">
        <f>COUNTIF($P$3:$P145,"XX")</f>
        <v>0</v>
      </c>
      <c r="V145" s="59">
        <f>COUNTIF($Q$3:$Q145,"XX")</f>
        <v>0</v>
      </c>
      <c r="W145" s="158" t="str">
        <f t="shared" ca="1" si="56"/>
        <v>IEAC(t)sp</v>
      </c>
      <c r="X145" s="161" t="str">
        <f ca="1">IF(OR($P145 = "XX", ISNUMBER($P145)),IF($W145 &lt; MATCH(MAX($Q$3:$Q$202),$Q$3:$Q$202,1), COUNTIF(OFFSET($Q$3, $W145,0):$Q$202, "XX"),0), "DT Count")</f>
        <v>DT Count</v>
      </c>
      <c r="Y145" s="294" t="str">
        <f ca="1">IF(ISNUMBER(S145), 'Data Entry'!$E$16 *R145/S145, " ")</f>
        <v xml:space="preserve"> </v>
      </c>
      <c r="Z145" s="336"/>
    </row>
    <row r="146" spans="1:26" x14ac:dyDescent="0.2">
      <c r="A146" s="25" t="str">
        <f ca="1">'Data Conv'!G147</f>
        <v/>
      </c>
      <c r="B146" s="25" t="str">
        <f ca="1">'Data Conv'!H147</f>
        <v/>
      </c>
      <c r="C146" s="16" t="str">
        <f t="shared" ca="1" si="58"/>
        <v>Pc=&gt;Sc</v>
      </c>
      <c r="D146" s="17" t="str">
        <f t="shared" ca="1" si="44"/>
        <v xml:space="preserve">    NUM</v>
      </c>
      <c r="E146" s="17" t="str">
        <f t="shared" ca="1" si="45"/>
        <v xml:space="preserve">     DENOM</v>
      </c>
      <c r="F146" s="18" t="str">
        <f t="shared" ca="1" si="46"/>
        <v xml:space="preserve"> InterpVal</v>
      </c>
      <c r="G146" s="24" t="str">
        <f t="shared" ca="1" si="47"/>
        <v xml:space="preserve">  EScum</v>
      </c>
      <c r="H146" s="24" t="str">
        <f t="shared" ca="1" si="48"/>
        <v xml:space="preserve">   ESper</v>
      </c>
      <c r="I146" s="20" t="str">
        <f t="shared" ca="1" si="49"/>
        <v xml:space="preserve">  SPI(t)per</v>
      </c>
      <c r="J146" s="20" t="str">
        <f t="shared" ca="1" si="50"/>
        <v xml:space="preserve">  SPI(t)cum</v>
      </c>
      <c r="K146" s="22" t="str">
        <f t="shared" ca="1" si="51"/>
        <v>AT</v>
      </c>
      <c r="L146" s="20" t="str">
        <f t="shared" ca="1" si="52"/>
        <v xml:space="preserve">  SV(t)per</v>
      </c>
      <c r="M146" s="53" t="str">
        <f t="shared" ca="1" si="53"/>
        <v xml:space="preserve"> SV(t)cum</v>
      </c>
      <c r="N146" s="55" t="str">
        <f t="shared" ca="1" si="54"/>
        <v>IEAC(t)nx</v>
      </c>
      <c r="O146" s="39" t="str">
        <f t="shared" ca="1" si="57"/>
        <v>Comp Date</v>
      </c>
      <c r="P146" s="25" t="str">
        <f>IF('Data Conv'!A147 = 0, "", 'Data Conv'!A147)</f>
        <v/>
      </c>
      <c r="Q146" s="25" t="str">
        <f>IF('Data Conv'!B147 = 0, "", 'Data Conv'!B147)</f>
        <v/>
      </c>
      <c r="R146" s="61" t="str">
        <f t="shared" si="59"/>
        <v>Period</v>
      </c>
      <c r="S146" s="55" t="str">
        <f ca="1" xml:space="preserve"> IF(ISNUMBER($W146),IF(COUNT($Q$3:$Q146)&gt;0,$W146 + $Q$204 - $V146 - $X146, $W146),"IEAC(t)sp")</f>
        <v>IEAC(t)sp</v>
      </c>
      <c r="T146" s="39" t="str">
        <f t="shared" ca="1" si="55"/>
        <v>Comp Date</v>
      </c>
      <c r="U146" s="59">
        <f>COUNTIF($P$3:$P146,"XX")</f>
        <v>0</v>
      </c>
      <c r="V146" s="59">
        <f>COUNTIF($Q$3:$Q146,"XX")</f>
        <v>0</v>
      </c>
      <c r="W146" s="158" t="str">
        <f t="shared" ca="1" si="56"/>
        <v>IEAC(t)sp</v>
      </c>
      <c r="X146" s="161" t="str">
        <f ca="1">IF(OR($P146 = "XX", ISNUMBER($P146)),IF($W146 &lt; MATCH(MAX($Q$3:$Q$202),$Q$3:$Q$202,1), COUNTIF(OFFSET($Q$3, $W146,0):$Q$202, "XX"),0), "DT Count")</f>
        <v>DT Count</v>
      </c>
      <c r="Y146" s="294" t="str">
        <f ca="1">IF(ISNUMBER(S146), 'Data Entry'!$E$16 *R146/S146, " ")</f>
        <v xml:space="preserve"> </v>
      </c>
      <c r="Z146" s="336"/>
    </row>
    <row r="147" spans="1:26" x14ac:dyDescent="0.2">
      <c r="A147" s="25" t="str">
        <f ca="1">'Data Conv'!G148</f>
        <v/>
      </c>
      <c r="B147" s="25" t="str">
        <f ca="1">'Data Conv'!H148</f>
        <v/>
      </c>
      <c r="C147" s="16" t="str">
        <f t="shared" ca="1" si="58"/>
        <v>Pc=&gt;Sc</v>
      </c>
      <c r="D147" s="17" t="str">
        <f t="shared" ca="1" si="44"/>
        <v xml:space="preserve">    NUM</v>
      </c>
      <c r="E147" s="17" t="str">
        <f t="shared" ca="1" si="45"/>
        <v xml:space="preserve">     DENOM</v>
      </c>
      <c r="F147" s="18" t="str">
        <f t="shared" ca="1" si="46"/>
        <v xml:space="preserve"> InterpVal</v>
      </c>
      <c r="G147" s="24" t="str">
        <f t="shared" ca="1" si="47"/>
        <v xml:space="preserve">  EScum</v>
      </c>
      <c r="H147" s="24" t="str">
        <f t="shared" ca="1" si="48"/>
        <v xml:space="preserve">   ESper</v>
      </c>
      <c r="I147" s="20" t="str">
        <f t="shared" ca="1" si="49"/>
        <v xml:space="preserve">  SPI(t)per</v>
      </c>
      <c r="J147" s="20" t="str">
        <f t="shared" ca="1" si="50"/>
        <v xml:space="preserve">  SPI(t)cum</v>
      </c>
      <c r="K147" s="22" t="str">
        <f t="shared" ca="1" si="51"/>
        <v>AT</v>
      </c>
      <c r="L147" s="20" t="str">
        <f t="shared" ca="1" si="52"/>
        <v xml:space="preserve">  SV(t)per</v>
      </c>
      <c r="M147" s="53" t="str">
        <f t="shared" ca="1" si="53"/>
        <v xml:space="preserve"> SV(t)cum</v>
      </c>
      <c r="N147" s="55" t="str">
        <f t="shared" ca="1" si="54"/>
        <v>IEAC(t)nx</v>
      </c>
      <c r="O147" s="39" t="str">
        <f t="shared" ca="1" si="57"/>
        <v>Comp Date</v>
      </c>
      <c r="P147" s="25" t="str">
        <f>IF('Data Conv'!A148 = 0, "", 'Data Conv'!A148)</f>
        <v/>
      </c>
      <c r="Q147" s="25" t="str">
        <f>IF('Data Conv'!B148 = 0, "", 'Data Conv'!B148)</f>
        <v/>
      </c>
      <c r="R147" s="61" t="str">
        <f t="shared" si="59"/>
        <v>Period</v>
      </c>
      <c r="S147" s="55" t="str">
        <f ca="1" xml:space="preserve"> IF(ISNUMBER($W147),IF(COUNT($Q$3:$Q147)&gt;0,$W147 + $Q$204 - $V147 - $X147, $W147),"IEAC(t)sp")</f>
        <v>IEAC(t)sp</v>
      </c>
      <c r="T147" s="39" t="str">
        <f t="shared" ca="1" si="55"/>
        <v>Comp Date</v>
      </c>
      <c r="U147" s="59">
        <f>COUNTIF($P$3:$P147,"XX")</f>
        <v>0</v>
      </c>
      <c r="V147" s="59">
        <f>COUNTIF($Q$3:$Q147,"XX")</f>
        <v>0</v>
      </c>
      <c r="W147" s="158" t="str">
        <f t="shared" ca="1" si="56"/>
        <v>IEAC(t)sp</v>
      </c>
      <c r="X147" s="161" t="str">
        <f ca="1">IF(OR($P147 = "XX", ISNUMBER($P147)),IF($W147 &lt; MATCH(MAX($Q$3:$Q$202),$Q$3:$Q$202,1), COUNTIF(OFFSET($Q$3, $W147,0):$Q$202, "XX"),0), "DT Count")</f>
        <v>DT Count</v>
      </c>
      <c r="Y147" s="294" t="str">
        <f ca="1">IF(ISNUMBER(S147), 'Data Entry'!$E$16 *R147/S147, " ")</f>
        <v xml:space="preserve"> </v>
      </c>
      <c r="Z147" s="336"/>
    </row>
    <row r="148" spans="1:26" x14ac:dyDescent="0.2">
      <c r="A148" s="25" t="str">
        <f ca="1">'Data Conv'!G149</f>
        <v/>
      </c>
      <c r="B148" s="25" t="str">
        <f ca="1">'Data Conv'!H149</f>
        <v/>
      </c>
      <c r="C148" s="16" t="str">
        <f t="shared" ca="1" si="58"/>
        <v>Pc=&gt;Sc</v>
      </c>
      <c r="D148" s="17" t="str">
        <f t="shared" ca="1" si="44"/>
        <v xml:space="preserve">    NUM</v>
      </c>
      <c r="E148" s="17" t="str">
        <f t="shared" ca="1" si="45"/>
        <v xml:space="preserve">     DENOM</v>
      </c>
      <c r="F148" s="18" t="str">
        <f t="shared" ca="1" si="46"/>
        <v xml:space="preserve"> InterpVal</v>
      </c>
      <c r="G148" s="24" t="str">
        <f t="shared" ca="1" si="47"/>
        <v xml:space="preserve">  EScum</v>
      </c>
      <c r="H148" s="24" t="str">
        <f t="shared" ca="1" si="48"/>
        <v xml:space="preserve">   ESper</v>
      </c>
      <c r="I148" s="20" t="str">
        <f t="shared" ca="1" si="49"/>
        <v xml:space="preserve">  SPI(t)per</v>
      </c>
      <c r="J148" s="20" t="str">
        <f t="shared" ca="1" si="50"/>
        <v xml:space="preserve">  SPI(t)cum</v>
      </c>
      <c r="K148" s="22" t="str">
        <f t="shared" ca="1" si="51"/>
        <v>AT</v>
      </c>
      <c r="L148" s="20" t="str">
        <f t="shared" ca="1" si="52"/>
        <v xml:space="preserve">  SV(t)per</v>
      </c>
      <c r="M148" s="53" t="str">
        <f t="shared" ca="1" si="53"/>
        <v xml:space="preserve"> SV(t)cum</v>
      </c>
      <c r="N148" s="55" t="str">
        <f t="shared" ca="1" si="54"/>
        <v>IEAC(t)nx</v>
      </c>
      <c r="O148" s="39" t="str">
        <f t="shared" ca="1" si="57"/>
        <v>Comp Date</v>
      </c>
      <c r="P148" s="25" t="str">
        <f>IF('Data Conv'!A149 = 0, "", 'Data Conv'!A149)</f>
        <v/>
      </c>
      <c r="Q148" s="25" t="str">
        <f>IF('Data Conv'!B149 = 0, "", 'Data Conv'!B149)</f>
        <v/>
      </c>
      <c r="R148" s="61" t="str">
        <f t="shared" si="59"/>
        <v>Period</v>
      </c>
      <c r="S148" s="55" t="str">
        <f ca="1" xml:space="preserve"> IF(ISNUMBER($W148),IF(COUNT($Q$3:$Q148)&gt;0,$W148 + $Q$204 - $V148 - $X148, $W148),"IEAC(t)sp")</f>
        <v>IEAC(t)sp</v>
      </c>
      <c r="T148" s="39" t="str">
        <f t="shared" ca="1" si="55"/>
        <v>Comp Date</v>
      </c>
      <c r="U148" s="59">
        <f>COUNTIF($P$3:$P148,"XX")</f>
        <v>0</v>
      </c>
      <c r="V148" s="59">
        <f>COUNTIF($Q$3:$Q148,"XX")</f>
        <v>0</v>
      </c>
      <c r="W148" s="158" t="str">
        <f t="shared" ca="1" si="56"/>
        <v>IEAC(t)sp</v>
      </c>
      <c r="X148" s="161" t="str">
        <f ca="1">IF(OR($P148 = "XX", ISNUMBER($P148)),IF($W148 &lt; MATCH(MAX($Q$3:$Q$202),$Q$3:$Q$202,1), COUNTIF(OFFSET($Q$3, $W148,0):$Q$202, "XX"),0), "DT Count")</f>
        <v>DT Count</v>
      </c>
      <c r="Y148" s="294" t="str">
        <f ca="1">IF(ISNUMBER(S148), 'Data Entry'!$E$16 *R148/S148, " ")</f>
        <v xml:space="preserve"> </v>
      </c>
      <c r="Z148" s="336"/>
    </row>
    <row r="149" spans="1:26" x14ac:dyDescent="0.2">
      <c r="A149" s="25" t="str">
        <f ca="1">'Data Conv'!G150</f>
        <v/>
      </c>
      <c r="B149" s="25" t="str">
        <f ca="1">'Data Conv'!H150</f>
        <v/>
      </c>
      <c r="C149" s="16" t="str">
        <f t="shared" ca="1" si="58"/>
        <v>Pc=&gt;Sc</v>
      </c>
      <c r="D149" s="17" t="str">
        <f t="shared" ca="1" si="44"/>
        <v xml:space="preserve">    NUM</v>
      </c>
      <c r="E149" s="17" t="str">
        <f t="shared" ca="1" si="45"/>
        <v xml:space="preserve">     DENOM</v>
      </c>
      <c r="F149" s="18" t="str">
        <f t="shared" ca="1" si="46"/>
        <v xml:space="preserve"> InterpVal</v>
      </c>
      <c r="G149" s="24" t="str">
        <f t="shared" ca="1" si="47"/>
        <v xml:space="preserve">  EScum</v>
      </c>
      <c r="H149" s="24" t="str">
        <f t="shared" ca="1" si="48"/>
        <v xml:space="preserve">   ESper</v>
      </c>
      <c r="I149" s="20" t="str">
        <f t="shared" ca="1" si="49"/>
        <v xml:space="preserve">  SPI(t)per</v>
      </c>
      <c r="J149" s="20" t="str">
        <f t="shared" ca="1" si="50"/>
        <v xml:space="preserve">  SPI(t)cum</v>
      </c>
      <c r="K149" s="22" t="str">
        <f t="shared" ca="1" si="51"/>
        <v>AT</v>
      </c>
      <c r="L149" s="20" t="str">
        <f t="shared" ca="1" si="52"/>
        <v xml:space="preserve">  SV(t)per</v>
      </c>
      <c r="M149" s="53" t="str">
        <f t="shared" ca="1" si="53"/>
        <v xml:space="preserve"> SV(t)cum</v>
      </c>
      <c r="N149" s="55" t="str">
        <f t="shared" ca="1" si="54"/>
        <v>IEAC(t)nx</v>
      </c>
      <c r="O149" s="39" t="str">
        <f t="shared" ca="1" si="57"/>
        <v>Comp Date</v>
      </c>
      <c r="P149" s="25" t="str">
        <f>IF('Data Conv'!A150 = 0, "", 'Data Conv'!A150)</f>
        <v/>
      </c>
      <c r="Q149" s="25" t="str">
        <f>IF('Data Conv'!B150 = 0, "", 'Data Conv'!B150)</f>
        <v/>
      </c>
      <c r="R149" s="61" t="str">
        <f t="shared" si="59"/>
        <v>Period</v>
      </c>
      <c r="S149" s="55" t="str">
        <f ca="1" xml:space="preserve"> IF(ISNUMBER($W149),IF(COUNT($Q$3:$Q149)&gt;0,$W149 + $Q$204 - $V149 - $X149, $W149),"IEAC(t)sp")</f>
        <v>IEAC(t)sp</v>
      </c>
      <c r="T149" s="39" t="str">
        <f t="shared" ca="1" si="55"/>
        <v>Comp Date</v>
      </c>
      <c r="U149" s="59">
        <f>COUNTIF($P$3:$P149,"XX")</f>
        <v>0</v>
      </c>
      <c r="V149" s="59">
        <f>COUNTIF($Q$3:$Q149,"XX")</f>
        <v>0</v>
      </c>
      <c r="W149" s="158" t="str">
        <f t="shared" ca="1" si="56"/>
        <v>IEAC(t)sp</v>
      </c>
      <c r="X149" s="161" t="str">
        <f ca="1">IF(OR($P149 = "XX", ISNUMBER($P149)),IF($W149 &lt; MATCH(MAX($Q$3:$Q$202),$Q$3:$Q$202,1), COUNTIF(OFFSET($Q$3, $W149,0):$Q$202, "XX"),0), "DT Count")</f>
        <v>DT Count</v>
      </c>
      <c r="Y149" s="294" t="str">
        <f ca="1">IF(ISNUMBER(S149), 'Data Entry'!$E$16 *R149/S149, " ")</f>
        <v xml:space="preserve"> </v>
      </c>
      <c r="Z149" s="336"/>
    </row>
    <row r="150" spans="1:26" x14ac:dyDescent="0.2">
      <c r="A150" s="25" t="str">
        <f ca="1">'Data Conv'!G151</f>
        <v/>
      </c>
      <c r="B150" s="25" t="str">
        <f ca="1">'Data Conv'!H151</f>
        <v/>
      </c>
      <c r="C150" s="16" t="str">
        <f t="shared" ca="1" si="58"/>
        <v>Pc=&gt;Sc</v>
      </c>
      <c r="D150" s="17" t="str">
        <f t="shared" ca="1" si="44"/>
        <v xml:space="preserve">    NUM</v>
      </c>
      <c r="E150" s="17" t="str">
        <f t="shared" ca="1" si="45"/>
        <v xml:space="preserve">     DENOM</v>
      </c>
      <c r="F150" s="18" t="str">
        <f t="shared" ca="1" si="46"/>
        <v xml:space="preserve"> InterpVal</v>
      </c>
      <c r="G150" s="24" t="str">
        <f t="shared" ca="1" si="47"/>
        <v xml:space="preserve">  EScum</v>
      </c>
      <c r="H150" s="24" t="str">
        <f t="shared" ca="1" si="48"/>
        <v xml:space="preserve">   ESper</v>
      </c>
      <c r="I150" s="20" t="str">
        <f t="shared" ca="1" si="49"/>
        <v xml:space="preserve">  SPI(t)per</v>
      </c>
      <c r="J150" s="20" t="str">
        <f t="shared" ca="1" si="50"/>
        <v xml:space="preserve">  SPI(t)cum</v>
      </c>
      <c r="K150" s="22" t="str">
        <f t="shared" ca="1" si="51"/>
        <v>AT</v>
      </c>
      <c r="L150" s="20" t="str">
        <f t="shared" ca="1" si="52"/>
        <v xml:space="preserve">  SV(t)per</v>
      </c>
      <c r="M150" s="53" t="str">
        <f t="shared" ca="1" si="53"/>
        <v xml:space="preserve"> SV(t)cum</v>
      </c>
      <c r="N150" s="55" t="str">
        <f t="shared" ca="1" si="54"/>
        <v>IEAC(t)nx</v>
      </c>
      <c r="O150" s="39" t="str">
        <f t="shared" ca="1" si="57"/>
        <v>Comp Date</v>
      </c>
      <c r="P150" s="25" t="str">
        <f>IF('Data Conv'!A151 = 0, "", 'Data Conv'!A151)</f>
        <v/>
      </c>
      <c r="Q150" s="25" t="str">
        <f>IF('Data Conv'!B151 = 0, "", 'Data Conv'!B151)</f>
        <v/>
      </c>
      <c r="R150" s="61" t="str">
        <f t="shared" si="59"/>
        <v>Period</v>
      </c>
      <c r="S150" s="55" t="str">
        <f ca="1" xml:space="preserve"> IF(ISNUMBER($W150),IF(COUNT($Q$3:$Q150)&gt;0,$W150 + $Q$204 - $V150 - $X150, $W150),"IEAC(t)sp")</f>
        <v>IEAC(t)sp</v>
      </c>
      <c r="T150" s="39" t="str">
        <f t="shared" ca="1" si="55"/>
        <v>Comp Date</v>
      </c>
      <c r="U150" s="59">
        <f>COUNTIF($P$3:$P150,"XX")</f>
        <v>0</v>
      </c>
      <c r="V150" s="59">
        <f>COUNTIF($Q$3:$Q150,"XX")</f>
        <v>0</v>
      </c>
      <c r="W150" s="158" t="str">
        <f t="shared" ca="1" si="56"/>
        <v>IEAC(t)sp</v>
      </c>
      <c r="X150" s="161" t="str">
        <f ca="1">IF(OR($P150 = "XX", ISNUMBER($P150)),IF($W150 &lt; MATCH(MAX($Q$3:$Q$202),$Q$3:$Q$202,1), COUNTIF(OFFSET($Q$3, $W150,0):$Q$202, "XX"),0), "DT Count")</f>
        <v>DT Count</v>
      </c>
      <c r="Y150" s="294" t="str">
        <f ca="1">IF(ISNUMBER(S150), 'Data Entry'!$E$16 *R150/S150, " ")</f>
        <v xml:space="preserve"> </v>
      </c>
      <c r="Z150" s="336"/>
    </row>
    <row r="151" spans="1:26" x14ac:dyDescent="0.2">
      <c r="A151" s="25" t="str">
        <f ca="1">'Data Conv'!G152</f>
        <v/>
      </c>
      <c r="B151" s="25" t="str">
        <f ca="1">'Data Conv'!H152</f>
        <v/>
      </c>
      <c r="C151" s="16" t="str">
        <f t="shared" ca="1" si="58"/>
        <v>Pc=&gt;Sc</v>
      </c>
      <c r="D151" s="17" t="str">
        <f t="shared" ca="1" si="44"/>
        <v xml:space="preserve">    NUM</v>
      </c>
      <c r="E151" s="17" t="str">
        <f t="shared" ca="1" si="45"/>
        <v xml:space="preserve">     DENOM</v>
      </c>
      <c r="F151" s="18" t="str">
        <f t="shared" ca="1" si="46"/>
        <v xml:space="preserve"> InterpVal</v>
      </c>
      <c r="G151" s="24" t="str">
        <f t="shared" ca="1" si="47"/>
        <v xml:space="preserve">  EScum</v>
      </c>
      <c r="H151" s="24" t="str">
        <f t="shared" ca="1" si="48"/>
        <v xml:space="preserve">   ESper</v>
      </c>
      <c r="I151" s="20" t="str">
        <f t="shared" ca="1" si="49"/>
        <v xml:space="preserve">  SPI(t)per</v>
      </c>
      <c r="J151" s="20" t="str">
        <f t="shared" ca="1" si="50"/>
        <v xml:space="preserve">  SPI(t)cum</v>
      </c>
      <c r="K151" s="22" t="str">
        <f t="shared" ca="1" si="51"/>
        <v>AT</v>
      </c>
      <c r="L151" s="20" t="str">
        <f t="shared" ca="1" si="52"/>
        <v xml:space="preserve">  SV(t)per</v>
      </c>
      <c r="M151" s="53" t="str">
        <f t="shared" ca="1" si="53"/>
        <v xml:space="preserve"> SV(t)cum</v>
      </c>
      <c r="N151" s="55" t="str">
        <f t="shared" ca="1" si="54"/>
        <v>IEAC(t)nx</v>
      </c>
      <c r="O151" s="39" t="str">
        <f t="shared" ca="1" si="57"/>
        <v>Comp Date</v>
      </c>
      <c r="P151" s="25" t="str">
        <f>IF('Data Conv'!A152 = 0, "", 'Data Conv'!A152)</f>
        <v/>
      </c>
      <c r="Q151" s="25" t="str">
        <f>IF('Data Conv'!B152 = 0, "", 'Data Conv'!B152)</f>
        <v/>
      </c>
      <c r="R151" s="61" t="str">
        <f t="shared" si="59"/>
        <v>Period</v>
      </c>
      <c r="S151" s="55" t="str">
        <f ca="1" xml:space="preserve"> IF(ISNUMBER($W151),IF(COUNT($Q$3:$Q151)&gt;0,$W151 + $Q$204 - $V151 - $X151, $W151),"IEAC(t)sp")</f>
        <v>IEAC(t)sp</v>
      </c>
      <c r="T151" s="39" t="str">
        <f t="shared" ca="1" si="55"/>
        <v>Comp Date</v>
      </c>
      <c r="U151" s="59">
        <f>COUNTIF($P$3:$P151,"XX")</f>
        <v>0</v>
      </c>
      <c r="V151" s="59">
        <f>COUNTIF($Q$3:$Q151,"XX")</f>
        <v>0</v>
      </c>
      <c r="W151" s="158" t="str">
        <f t="shared" ca="1" si="56"/>
        <v>IEAC(t)sp</v>
      </c>
      <c r="X151" s="161" t="str">
        <f ca="1">IF(OR($P151 = "XX", ISNUMBER($P151)),IF($W151 &lt; MATCH(MAX($Q$3:$Q$202),$Q$3:$Q$202,1), COUNTIF(OFFSET($Q$3, $W151,0):$Q$202, "XX"),0), "DT Count")</f>
        <v>DT Count</v>
      </c>
      <c r="Y151" s="294" t="str">
        <f ca="1">IF(ISNUMBER(S151), 'Data Entry'!$E$16 *R151/S151, " ")</f>
        <v xml:space="preserve"> </v>
      </c>
      <c r="Z151" s="336"/>
    </row>
    <row r="152" spans="1:26" x14ac:dyDescent="0.2">
      <c r="A152" s="25" t="str">
        <f ca="1">'Data Conv'!G153</f>
        <v/>
      </c>
      <c r="B152" s="25" t="str">
        <f ca="1">'Data Conv'!H153</f>
        <v/>
      </c>
      <c r="C152" s="16" t="str">
        <f t="shared" ca="1" si="58"/>
        <v>Pc=&gt;Sc</v>
      </c>
      <c r="D152" s="17" t="str">
        <f t="shared" ca="1" si="44"/>
        <v xml:space="preserve">    NUM</v>
      </c>
      <c r="E152" s="17" t="str">
        <f t="shared" ca="1" si="45"/>
        <v xml:space="preserve">     DENOM</v>
      </c>
      <c r="F152" s="18" t="str">
        <f t="shared" ca="1" si="46"/>
        <v xml:space="preserve"> InterpVal</v>
      </c>
      <c r="G152" s="24" t="str">
        <f t="shared" ca="1" si="47"/>
        <v xml:space="preserve">  EScum</v>
      </c>
      <c r="H152" s="24" t="str">
        <f t="shared" ca="1" si="48"/>
        <v xml:space="preserve">   ESper</v>
      </c>
      <c r="I152" s="20" t="str">
        <f t="shared" ca="1" si="49"/>
        <v xml:space="preserve">  SPI(t)per</v>
      </c>
      <c r="J152" s="20" t="str">
        <f t="shared" ca="1" si="50"/>
        <v xml:space="preserve">  SPI(t)cum</v>
      </c>
      <c r="K152" s="22" t="str">
        <f t="shared" ca="1" si="51"/>
        <v>AT</v>
      </c>
      <c r="L152" s="20" t="str">
        <f t="shared" ca="1" si="52"/>
        <v xml:space="preserve">  SV(t)per</v>
      </c>
      <c r="M152" s="53" t="str">
        <f t="shared" ca="1" si="53"/>
        <v xml:space="preserve"> SV(t)cum</v>
      </c>
      <c r="N152" s="55" t="str">
        <f t="shared" ca="1" si="54"/>
        <v>IEAC(t)nx</v>
      </c>
      <c r="O152" s="39" t="str">
        <f t="shared" ca="1" si="57"/>
        <v>Comp Date</v>
      </c>
      <c r="P152" s="25" t="str">
        <f>IF('Data Conv'!A153 = 0, "", 'Data Conv'!A153)</f>
        <v/>
      </c>
      <c r="Q152" s="25" t="str">
        <f>IF('Data Conv'!B153 = 0, "", 'Data Conv'!B153)</f>
        <v/>
      </c>
      <c r="R152" s="61" t="str">
        <f t="shared" si="59"/>
        <v>Period</v>
      </c>
      <c r="S152" s="55" t="str">
        <f ca="1" xml:space="preserve"> IF(ISNUMBER($W152),IF(COUNT($Q$3:$Q152)&gt;0,$W152 + $Q$204 - $V152 - $X152, $W152),"IEAC(t)sp")</f>
        <v>IEAC(t)sp</v>
      </c>
      <c r="T152" s="39" t="str">
        <f t="shared" ca="1" si="55"/>
        <v>Comp Date</v>
      </c>
      <c r="U152" s="59">
        <f>COUNTIF($P$3:$P152,"XX")</f>
        <v>0</v>
      </c>
      <c r="V152" s="59">
        <f>COUNTIF($Q$3:$Q152,"XX")</f>
        <v>0</v>
      </c>
      <c r="W152" s="158" t="str">
        <f t="shared" ca="1" si="56"/>
        <v>IEAC(t)sp</v>
      </c>
      <c r="X152" s="161" t="str">
        <f ca="1">IF(OR($P152 = "XX", ISNUMBER($P152)),IF($W152 &lt; MATCH(MAX($Q$3:$Q$202),$Q$3:$Q$202,1), COUNTIF(OFFSET($Q$3, $W152,0):$Q$202, "XX"),0), "DT Count")</f>
        <v>DT Count</v>
      </c>
      <c r="Y152" s="294" t="str">
        <f ca="1">IF(ISNUMBER(S152), 'Data Entry'!$E$16 *R152/S152, " ")</f>
        <v xml:space="preserve"> </v>
      </c>
      <c r="Z152" s="336"/>
    </row>
    <row r="153" spans="1:26" x14ac:dyDescent="0.2">
      <c r="A153" s="25" t="str">
        <f ca="1">'Data Conv'!G154</f>
        <v/>
      </c>
      <c r="B153" s="25" t="str">
        <f ca="1">'Data Conv'!H154</f>
        <v/>
      </c>
      <c r="C153" s="16" t="str">
        <f t="shared" ca="1" si="58"/>
        <v>Pc=&gt;Sc</v>
      </c>
      <c r="D153" s="17" t="str">
        <f t="shared" ca="1" si="44"/>
        <v xml:space="preserve">    NUM</v>
      </c>
      <c r="E153" s="17" t="str">
        <f t="shared" ca="1" si="45"/>
        <v xml:space="preserve">     DENOM</v>
      </c>
      <c r="F153" s="18" t="str">
        <f t="shared" ca="1" si="46"/>
        <v xml:space="preserve"> InterpVal</v>
      </c>
      <c r="G153" s="24" t="str">
        <f t="shared" ca="1" si="47"/>
        <v xml:space="preserve">  EScum</v>
      </c>
      <c r="H153" s="24" t="str">
        <f t="shared" ca="1" si="48"/>
        <v xml:space="preserve">   ESper</v>
      </c>
      <c r="I153" s="20" t="str">
        <f t="shared" ca="1" si="49"/>
        <v xml:space="preserve">  SPI(t)per</v>
      </c>
      <c r="J153" s="20" t="str">
        <f t="shared" ca="1" si="50"/>
        <v xml:space="preserve">  SPI(t)cum</v>
      </c>
      <c r="K153" s="22" t="str">
        <f t="shared" ca="1" si="51"/>
        <v>AT</v>
      </c>
      <c r="L153" s="20" t="str">
        <f t="shared" ca="1" si="52"/>
        <v xml:space="preserve">  SV(t)per</v>
      </c>
      <c r="M153" s="53" t="str">
        <f t="shared" ca="1" si="53"/>
        <v xml:space="preserve"> SV(t)cum</v>
      </c>
      <c r="N153" s="55" t="str">
        <f t="shared" ca="1" si="54"/>
        <v>IEAC(t)nx</v>
      </c>
      <c r="O153" s="39" t="str">
        <f t="shared" ca="1" si="57"/>
        <v>Comp Date</v>
      </c>
      <c r="P153" s="25" t="str">
        <f>IF('Data Conv'!A154 = 0, "", 'Data Conv'!A154)</f>
        <v/>
      </c>
      <c r="Q153" s="25" t="str">
        <f>IF('Data Conv'!B154 = 0, "", 'Data Conv'!B154)</f>
        <v/>
      </c>
      <c r="R153" s="61" t="str">
        <f t="shared" si="59"/>
        <v>Period</v>
      </c>
      <c r="S153" s="55" t="str">
        <f ca="1" xml:space="preserve"> IF(ISNUMBER($W153),IF(COUNT($Q$3:$Q153)&gt;0,$W153 + $Q$204 - $V153 - $X153, $W153),"IEAC(t)sp")</f>
        <v>IEAC(t)sp</v>
      </c>
      <c r="T153" s="39" t="str">
        <f t="shared" ca="1" si="55"/>
        <v>Comp Date</v>
      </c>
      <c r="U153" s="59">
        <f>COUNTIF($P$3:$P153,"XX")</f>
        <v>0</v>
      </c>
      <c r="V153" s="59">
        <f>COUNTIF($Q$3:$Q153,"XX")</f>
        <v>0</v>
      </c>
      <c r="W153" s="158" t="str">
        <f t="shared" ca="1" si="56"/>
        <v>IEAC(t)sp</v>
      </c>
      <c r="X153" s="161" t="str">
        <f ca="1">IF(OR($P153 = "XX", ISNUMBER($P153)),IF($W153 &lt; MATCH(MAX($Q$3:$Q$202),$Q$3:$Q$202,1), COUNTIF(OFFSET($Q$3, $W153,0):$Q$202, "XX"),0), "DT Count")</f>
        <v>DT Count</v>
      </c>
      <c r="Y153" s="294" t="str">
        <f ca="1">IF(ISNUMBER(S153), 'Data Entry'!$E$16 *R153/S153, " ")</f>
        <v xml:space="preserve"> </v>
      </c>
      <c r="Z153" s="336"/>
    </row>
    <row r="154" spans="1:26" x14ac:dyDescent="0.2">
      <c r="A154" s="25" t="str">
        <f ca="1">'Data Conv'!G155</f>
        <v/>
      </c>
      <c r="B154" s="25" t="str">
        <f ca="1">'Data Conv'!H155</f>
        <v/>
      </c>
      <c r="C154" s="16" t="str">
        <f t="shared" ca="1" si="58"/>
        <v>Pc=&gt;Sc</v>
      </c>
      <c r="D154" s="17" t="str">
        <f t="shared" ca="1" si="44"/>
        <v xml:space="preserve">    NUM</v>
      </c>
      <c r="E154" s="17" t="str">
        <f t="shared" ca="1" si="45"/>
        <v xml:space="preserve">     DENOM</v>
      </c>
      <c r="F154" s="18" t="str">
        <f t="shared" ca="1" si="46"/>
        <v xml:space="preserve"> InterpVal</v>
      </c>
      <c r="G154" s="24" t="str">
        <f t="shared" ca="1" si="47"/>
        <v xml:space="preserve">  EScum</v>
      </c>
      <c r="H154" s="24" t="str">
        <f t="shared" ca="1" si="48"/>
        <v xml:space="preserve">   ESper</v>
      </c>
      <c r="I154" s="20" t="str">
        <f t="shared" ca="1" si="49"/>
        <v xml:space="preserve">  SPI(t)per</v>
      </c>
      <c r="J154" s="20" t="str">
        <f t="shared" ca="1" si="50"/>
        <v xml:space="preserve">  SPI(t)cum</v>
      </c>
      <c r="K154" s="22" t="str">
        <f t="shared" ca="1" si="51"/>
        <v>AT</v>
      </c>
      <c r="L154" s="20" t="str">
        <f t="shared" ca="1" si="52"/>
        <v xml:space="preserve">  SV(t)per</v>
      </c>
      <c r="M154" s="53" t="str">
        <f t="shared" ca="1" si="53"/>
        <v xml:space="preserve"> SV(t)cum</v>
      </c>
      <c r="N154" s="55" t="str">
        <f t="shared" ca="1" si="54"/>
        <v>IEAC(t)nx</v>
      </c>
      <c r="O154" s="39" t="str">
        <f t="shared" ca="1" si="57"/>
        <v>Comp Date</v>
      </c>
      <c r="P154" s="25" t="str">
        <f>IF('Data Conv'!A155 = 0, "", 'Data Conv'!A155)</f>
        <v/>
      </c>
      <c r="Q154" s="25" t="str">
        <f>IF('Data Conv'!B155 = 0, "", 'Data Conv'!B155)</f>
        <v/>
      </c>
      <c r="R154" s="61" t="str">
        <f t="shared" si="59"/>
        <v>Period</v>
      </c>
      <c r="S154" s="55" t="str">
        <f ca="1" xml:space="preserve"> IF(ISNUMBER($W154),IF(COUNT($Q$3:$Q154)&gt;0,$W154 + $Q$204 - $V154 - $X154, $W154),"IEAC(t)sp")</f>
        <v>IEAC(t)sp</v>
      </c>
      <c r="T154" s="39" t="str">
        <f t="shared" ca="1" si="55"/>
        <v>Comp Date</v>
      </c>
      <c r="U154" s="59">
        <f>COUNTIF($P$3:$P154,"XX")</f>
        <v>0</v>
      </c>
      <c r="V154" s="59">
        <f>COUNTIF($Q$3:$Q154,"XX")</f>
        <v>0</v>
      </c>
      <c r="W154" s="158" t="str">
        <f t="shared" ca="1" si="56"/>
        <v>IEAC(t)sp</v>
      </c>
      <c r="X154" s="161" t="str">
        <f ca="1">IF(OR($P154 = "XX", ISNUMBER($P154)),IF($W154 &lt; MATCH(MAX($Q$3:$Q$202),$Q$3:$Q$202,1), COUNTIF(OFFSET($Q$3, $W154,0):$Q$202, "XX"),0), "DT Count")</f>
        <v>DT Count</v>
      </c>
      <c r="Y154" s="294" t="str">
        <f ca="1">IF(ISNUMBER(S154), 'Data Entry'!$E$16 *R154/S154, " ")</f>
        <v xml:space="preserve"> </v>
      </c>
      <c r="Z154" s="336"/>
    </row>
    <row r="155" spans="1:26" x14ac:dyDescent="0.2">
      <c r="A155" s="25" t="str">
        <f ca="1">'Data Conv'!G156</f>
        <v/>
      </c>
      <c r="B155" s="25" t="str">
        <f ca="1">'Data Conv'!H156</f>
        <v/>
      </c>
      <c r="C155" s="16" t="str">
        <f t="shared" ca="1" si="58"/>
        <v>Pc=&gt;Sc</v>
      </c>
      <c r="D155" s="17" t="str">
        <f t="shared" ca="1" si="44"/>
        <v xml:space="preserve">    NUM</v>
      </c>
      <c r="E155" s="17" t="str">
        <f t="shared" ca="1" si="45"/>
        <v xml:space="preserve">     DENOM</v>
      </c>
      <c r="F155" s="18" t="str">
        <f t="shared" ca="1" si="46"/>
        <v xml:space="preserve"> InterpVal</v>
      </c>
      <c r="G155" s="24" t="str">
        <f t="shared" ca="1" si="47"/>
        <v xml:space="preserve">  EScum</v>
      </c>
      <c r="H155" s="24" t="str">
        <f t="shared" ca="1" si="48"/>
        <v xml:space="preserve">   ESper</v>
      </c>
      <c r="I155" s="20" t="str">
        <f t="shared" ca="1" si="49"/>
        <v xml:space="preserve">  SPI(t)per</v>
      </c>
      <c r="J155" s="20" t="str">
        <f t="shared" ca="1" si="50"/>
        <v xml:space="preserve">  SPI(t)cum</v>
      </c>
      <c r="K155" s="22" t="str">
        <f t="shared" ca="1" si="51"/>
        <v>AT</v>
      </c>
      <c r="L155" s="20" t="str">
        <f t="shared" ca="1" si="52"/>
        <v xml:space="preserve">  SV(t)per</v>
      </c>
      <c r="M155" s="53" t="str">
        <f t="shared" ca="1" si="53"/>
        <v xml:space="preserve"> SV(t)cum</v>
      </c>
      <c r="N155" s="55" t="str">
        <f t="shared" ca="1" si="54"/>
        <v>IEAC(t)nx</v>
      </c>
      <c r="O155" s="39" t="str">
        <f t="shared" ca="1" si="57"/>
        <v>Comp Date</v>
      </c>
      <c r="P155" s="25" t="str">
        <f>IF('Data Conv'!A156 = 0, "", 'Data Conv'!A156)</f>
        <v/>
      </c>
      <c r="Q155" s="25" t="str">
        <f>IF('Data Conv'!B156 = 0, "", 'Data Conv'!B156)</f>
        <v/>
      </c>
      <c r="R155" s="61" t="str">
        <f t="shared" si="59"/>
        <v>Period</v>
      </c>
      <c r="S155" s="55" t="str">
        <f ca="1" xml:space="preserve"> IF(ISNUMBER($W155),IF(COUNT($Q$3:$Q155)&gt;0,$W155 + $Q$204 - $V155 - $X155, $W155),"IEAC(t)sp")</f>
        <v>IEAC(t)sp</v>
      </c>
      <c r="T155" s="39" t="str">
        <f t="shared" ca="1" si="55"/>
        <v>Comp Date</v>
      </c>
      <c r="U155" s="59">
        <f>COUNTIF($P$3:$P155,"XX")</f>
        <v>0</v>
      </c>
      <c r="V155" s="59">
        <f>COUNTIF($Q$3:$Q155,"XX")</f>
        <v>0</v>
      </c>
      <c r="W155" s="158" t="str">
        <f t="shared" ca="1" si="56"/>
        <v>IEAC(t)sp</v>
      </c>
      <c r="X155" s="161" t="str">
        <f ca="1">IF(OR($P155 = "XX", ISNUMBER($P155)),IF($W155 &lt; MATCH(MAX($Q$3:$Q$202),$Q$3:$Q$202,1), COUNTIF(OFFSET($Q$3, $W155,0):$Q$202, "XX"),0), "DT Count")</f>
        <v>DT Count</v>
      </c>
      <c r="Y155" s="294" t="str">
        <f ca="1">IF(ISNUMBER(S155), 'Data Entry'!$E$16 *R155/S155, " ")</f>
        <v xml:space="preserve"> </v>
      </c>
      <c r="Z155" s="336"/>
    </row>
    <row r="156" spans="1:26" x14ac:dyDescent="0.2">
      <c r="A156" s="25" t="str">
        <f ca="1">'Data Conv'!G157</f>
        <v/>
      </c>
      <c r="B156" s="25" t="str">
        <f ca="1">'Data Conv'!H157</f>
        <v/>
      </c>
      <c r="C156" s="16" t="str">
        <f t="shared" ca="1" si="58"/>
        <v>Pc=&gt;Sc</v>
      </c>
      <c r="D156" s="17" t="str">
        <f t="shared" ca="1" si="44"/>
        <v xml:space="preserve">    NUM</v>
      </c>
      <c r="E156" s="17" t="str">
        <f t="shared" ca="1" si="45"/>
        <v xml:space="preserve">     DENOM</v>
      </c>
      <c r="F156" s="18" t="str">
        <f t="shared" ca="1" si="46"/>
        <v xml:space="preserve"> InterpVal</v>
      </c>
      <c r="G156" s="24" t="str">
        <f t="shared" ca="1" si="47"/>
        <v xml:space="preserve">  EScum</v>
      </c>
      <c r="H156" s="24" t="str">
        <f t="shared" ca="1" si="48"/>
        <v xml:space="preserve">   ESper</v>
      </c>
      <c r="I156" s="20" t="str">
        <f t="shared" ca="1" si="49"/>
        <v xml:space="preserve">  SPI(t)per</v>
      </c>
      <c r="J156" s="20" t="str">
        <f t="shared" ca="1" si="50"/>
        <v xml:space="preserve">  SPI(t)cum</v>
      </c>
      <c r="K156" s="22" t="str">
        <f t="shared" ca="1" si="51"/>
        <v>AT</v>
      </c>
      <c r="L156" s="20" t="str">
        <f t="shared" ca="1" si="52"/>
        <v xml:space="preserve">  SV(t)per</v>
      </c>
      <c r="M156" s="53" t="str">
        <f t="shared" ca="1" si="53"/>
        <v xml:space="preserve"> SV(t)cum</v>
      </c>
      <c r="N156" s="55" t="str">
        <f t="shared" ca="1" si="54"/>
        <v>IEAC(t)nx</v>
      </c>
      <c r="O156" s="39" t="str">
        <f t="shared" ca="1" si="57"/>
        <v>Comp Date</v>
      </c>
      <c r="P156" s="25" t="str">
        <f>IF('Data Conv'!A157 = 0, "", 'Data Conv'!A157)</f>
        <v/>
      </c>
      <c r="Q156" s="25" t="str">
        <f>IF('Data Conv'!B157 = 0, "", 'Data Conv'!B157)</f>
        <v/>
      </c>
      <c r="R156" s="61" t="str">
        <f t="shared" si="59"/>
        <v>Period</v>
      </c>
      <c r="S156" s="55" t="str">
        <f ca="1" xml:space="preserve"> IF(ISNUMBER($W156),IF(COUNT($Q$3:$Q156)&gt;0,$W156 + $Q$204 - $V156 - $X156, $W156),"IEAC(t)sp")</f>
        <v>IEAC(t)sp</v>
      </c>
      <c r="T156" s="39" t="str">
        <f t="shared" ca="1" si="55"/>
        <v>Comp Date</v>
      </c>
      <c r="U156" s="59">
        <f>COUNTIF($P$3:$P156,"XX")</f>
        <v>0</v>
      </c>
      <c r="V156" s="59">
        <f>COUNTIF($Q$3:$Q156,"XX")</f>
        <v>0</v>
      </c>
      <c r="W156" s="158" t="str">
        <f t="shared" ca="1" si="56"/>
        <v>IEAC(t)sp</v>
      </c>
      <c r="X156" s="161" t="str">
        <f ca="1">IF(OR($P156 = "XX", ISNUMBER($P156)),IF($W156 &lt; MATCH(MAX($Q$3:$Q$202),$Q$3:$Q$202,1), COUNTIF(OFFSET($Q$3, $W156,0):$Q$202, "XX"),0), "DT Count")</f>
        <v>DT Count</v>
      </c>
      <c r="Y156" s="294" t="str">
        <f ca="1">IF(ISNUMBER(S156), 'Data Entry'!$E$16 *R156/S156, " ")</f>
        <v xml:space="preserve"> </v>
      </c>
      <c r="Z156" s="336"/>
    </row>
    <row r="157" spans="1:26" x14ac:dyDescent="0.2">
      <c r="A157" s="25" t="str">
        <f ca="1">'Data Conv'!G158</f>
        <v/>
      </c>
      <c r="B157" s="25" t="str">
        <f ca="1">'Data Conv'!H158</f>
        <v/>
      </c>
      <c r="C157" s="16" t="str">
        <f t="shared" ca="1" si="58"/>
        <v>Pc=&gt;Sc</v>
      </c>
      <c r="D157" s="17" t="str">
        <f t="shared" ca="1" si="44"/>
        <v xml:space="preserve">    NUM</v>
      </c>
      <c r="E157" s="17" t="str">
        <f t="shared" ca="1" si="45"/>
        <v xml:space="preserve">     DENOM</v>
      </c>
      <c r="F157" s="18" t="str">
        <f t="shared" ca="1" si="46"/>
        <v xml:space="preserve"> InterpVal</v>
      </c>
      <c r="G157" s="24" t="str">
        <f t="shared" ca="1" si="47"/>
        <v xml:space="preserve">  EScum</v>
      </c>
      <c r="H157" s="24" t="str">
        <f t="shared" ca="1" si="48"/>
        <v xml:space="preserve">   ESper</v>
      </c>
      <c r="I157" s="20" t="str">
        <f t="shared" ca="1" si="49"/>
        <v xml:space="preserve">  SPI(t)per</v>
      </c>
      <c r="J157" s="20" t="str">
        <f t="shared" ca="1" si="50"/>
        <v xml:space="preserve">  SPI(t)cum</v>
      </c>
      <c r="K157" s="22" t="str">
        <f t="shared" ca="1" si="51"/>
        <v>AT</v>
      </c>
      <c r="L157" s="20" t="str">
        <f t="shared" ca="1" si="52"/>
        <v xml:space="preserve">  SV(t)per</v>
      </c>
      <c r="M157" s="53" t="str">
        <f t="shared" ca="1" si="53"/>
        <v xml:space="preserve"> SV(t)cum</v>
      </c>
      <c r="N157" s="55" t="str">
        <f t="shared" ca="1" si="54"/>
        <v>IEAC(t)nx</v>
      </c>
      <c r="O157" s="39" t="str">
        <f t="shared" ca="1" si="57"/>
        <v>Comp Date</v>
      </c>
      <c r="P157" s="25" t="str">
        <f>IF('Data Conv'!A158 = 0, "", 'Data Conv'!A158)</f>
        <v/>
      </c>
      <c r="Q157" s="25" t="str">
        <f>IF('Data Conv'!B158 = 0, "", 'Data Conv'!B158)</f>
        <v/>
      </c>
      <c r="R157" s="61" t="str">
        <f t="shared" si="59"/>
        <v>Period</v>
      </c>
      <c r="S157" s="55" t="str">
        <f ca="1" xml:space="preserve"> IF(ISNUMBER($W157),IF(COUNT($Q$3:$Q157)&gt;0,$W157 + $Q$204 - $V157 - $X157, $W157),"IEAC(t)sp")</f>
        <v>IEAC(t)sp</v>
      </c>
      <c r="T157" s="39" t="str">
        <f t="shared" ca="1" si="55"/>
        <v>Comp Date</v>
      </c>
      <c r="U157" s="59">
        <f>COUNTIF($P$3:$P157,"XX")</f>
        <v>0</v>
      </c>
      <c r="V157" s="59">
        <f>COUNTIF($Q$3:$Q157,"XX")</f>
        <v>0</v>
      </c>
      <c r="W157" s="158" t="str">
        <f t="shared" ca="1" si="56"/>
        <v>IEAC(t)sp</v>
      </c>
      <c r="X157" s="161" t="str">
        <f ca="1">IF(OR($P157 = "XX", ISNUMBER($P157)),IF($W157 &lt; MATCH(MAX($Q$3:$Q$202),$Q$3:$Q$202,1), COUNTIF(OFFSET($Q$3, $W157,0):$Q$202, "XX"),0), "DT Count")</f>
        <v>DT Count</v>
      </c>
      <c r="Y157" s="294" t="str">
        <f ca="1">IF(ISNUMBER(S157), 'Data Entry'!$E$16 *R157/S157, " ")</f>
        <v xml:space="preserve"> </v>
      </c>
      <c r="Z157" s="336"/>
    </row>
    <row r="158" spans="1:26" x14ac:dyDescent="0.2">
      <c r="A158" s="25" t="str">
        <f ca="1">'Data Conv'!G159</f>
        <v/>
      </c>
      <c r="B158" s="25" t="str">
        <f ca="1">'Data Conv'!H159</f>
        <v/>
      </c>
      <c r="C158" s="16" t="str">
        <f t="shared" ca="1" si="58"/>
        <v>Pc=&gt;Sc</v>
      </c>
      <c r="D158" s="17" t="str">
        <f t="shared" ca="1" si="44"/>
        <v xml:space="preserve">    NUM</v>
      </c>
      <c r="E158" s="17" t="str">
        <f t="shared" ca="1" si="45"/>
        <v xml:space="preserve">     DENOM</v>
      </c>
      <c r="F158" s="18" t="str">
        <f t="shared" ca="1" si="46"/>
        <v xml:space="preserve"> InterpVal</v>
      </c>
      <c r="G158" s="24" t="str">
        <f t="shared" ca="1" si="47"/>
        <v xml:space="preserve">  EScum</v>
      </c>
      <c r="H158" s="24" t="str">
        <f t="shared" ca="1" si="48"/>
        <v xml:space="preserve">   ESper</v>
      </c>
      <c r="I158" s="20" t="str">
        <f t="shared" ca="1" si="49"/>
        <v xml:space="preserve">  SPI(t)per</v>
      </c>
      <c r="J158" s="20" t="str">
        <f t="shared" ca="1" si="50"/>
        <v xml:space="preserve">  SPI(t)cum</v>
      </c>
      <c r="K158" s="22" t="str">
        <f t="shared" ca="1" si="51"/>
        <v>AT</v>
      </c>
      <c r="L158" s="20" t="str">
        <f t="shared" ca="1" si="52"/>
        <v xml:space="preserve">  SV(t)per</v>
      </c>
      <c r="M158" s="53" t="str">
        <f t="shared" ca="1" si="53"/>
        <v xml:space="preserve"> SV(t)cum</v>
      </c>
      <c r="N158" s="55" t="str">
        <f t="shared" ca="1" si="54"/>
        <v>IEAC(t)nx</v>
      </c>
      <c r="O158" s="39" t="str">
        <f t="shared" ca="1" si="57"/>
        <v>Comp Date</v>
      </c>
      <c r="P158" s="25" t="str">
        <f>IF('Data Conv'!A159 = 0, "", 'Data Conv'!A159)</f>
        <v/>
      </c>
      <c r="Q158" s="25" t="str">
        <f>IF('Data Conv'!B159 = 0, "", 'Data Conv'!B159)</f>
        <v/>
      </c>
      <c r="R158" s="61" t="str">
        <f t="shared" si="59"/>
        <v>Period</v>
      </c>
      <c r="S158" s="55" t="str">
        <f ca="1" xml:space="preserve"> IF(ISNUMBER($W158),IF(COUNT($Q$3:$Q158)&gt;0,$W158 + $Q$204 - $V158 - $X158, $W158),"IEAC(t)sp")</f>
        <v>IEAC(t)sp</v>
      </c>
      <c r="T158" s="39" t="str">
        <f t="shared" ca="1" si="55"/>
        <v>Comp Date</v>
      </c>
      <c r="U158" s="59">
        <f>COUNTIF($P$3:$P158,"XX")</f>
        <v>0</v>
      </c>
      <c r="V158" s="59">
        <f>COUNTIF($Q$3:$Q158,"XX")</f>
        <v>0</v>
      </c>
      <c r="W158" s="158" t="str">
        <f t="shared" ca="1" si="56"/>
        <v>IEAC(t)sp</v>
      </c>
      <c r="X158" s="161" t="str">
        <f ca="1">IF(OR($P158 = "XX", ISNUMBER($P158)),IF($W158 &lt; MATCH(MAX($Q$3:$Q$202),$Q$3:$Q$202,1), COUNTIF(OFFSET($Q$3, $W158,0):$Q$202, "XX"),0), "DT Count")</f>
        <v>DT Count</v>
      </c>
      <c r="Y158" s="294" t="str">
        <f ca="1">IF(ISNUMBER(S158), 'Data Entry'!$E$16 *R158/S158, " ")</f>
        <v xml:space="preserve"> </v>
      </c>
      <c r="Z158" s="336"/>
    </row>
    <row r="159" spans="1:26" x14ac:dyDescent="0.2">
      <c r="A159" s="25" t="str">
        <f ca="1">'Data Conv'!G160</f>
        <v/>
      </c>
      <c r="B159" s="25" t="str">
        <f ca="1">'Data Conv'!H160</f>
        <v/>
      </c>
      <c r="C159" s="16" t="str">
        <f t="shared" ca="1" si="58"/>
        <v>Pc=&gt;Sc</v>
      </c>
      <c r="D159" s="17" t="str">
        <f t="shared" ca="1" si="44"/>
        <v xml:space="preserve">    NUM</v>
      </c>
      <c r="E159" s="17" t="str">
        <f t="shared" ca="1" si="45"/>
        <v xml:space="preserve">     DENOM</v>
      </c>
      <c r="F159" s="18" t="str">
        <f t="shared" ca="1" si="46"/>
        <v xml:space="preserve"> InterpVal</v>
      </c>
      <c r="G159" s="24" t="str">
        <f t="shared" ca="1" si="47"/>
        <v xml:space="preserve">  EScum</v>
      </c>
      <c r="H159" s="24" t="str">
        <f t="shared" ca="1" si="48"/>
        <v xml:space="preserve">   ESper</v>
      </c>
      <c r="I159" s="20" t="str">
        <f t="shared" ca="1" si="49"/>
        <v xml:space="preserve">  SPI(t)per</v>
      </c>
      <c r="J159" s="20" t="str">
        <f t="shared" ca="1" si="50"/>
        <v xml:space="preserve">  SPI(t)cum</v>
      </c>
      <c r="K159" s="22" t="str">
        <f t="shared" ca="1" si="51"/>
        <v>AT</v>
      </c>
      <c r="L159" s="20" t="str">
        <f t="shared" ca="1" si="52"/>
        <v xml:space="preserve">  SV(t)per</v>
      </c>
      <c r="M159" s="53" t="str">
        <f t="shared" ca="1" si="53"/>
        <v xml:space="preserve"> SV(t)cum</v>
      </c>
      <c r="N159" s="55" t="str">
        <f t="shared" ca="1" si="54"/>
        <v>IEAC(t)nx</v>
      </c>
      <c r="O159" s="39" t="str">
        <f t="shared" ca="1" si="57"/>
        <v>Comp Date</v>
      </c>
      <c r="P159" s="25" t="str">
        <f>IF('Data Conv'!A160 = 0, "", 'Data Conv'!A160)</f>
        <v/>
      </c>
      <c r="Q159" s="25" t="str">
        <f>IF('Data Conv'!B160 = 0, "", 'Data Conv'!B160)</f>
        <v/>
      </c>
      <c r="R159" s="61" t="str">
        <f t="shared" si="59"/>
        <v>Period</v>
      </c>
      <c r="S159" s="55" t="str">
        <f ca="1" xml:space="preserve"> IF(ISNUMBER($W159),IF(COUNT($Q$3:$Q159)&gt;0,$W159 + $Q$204 - $V159 - $X159, $W159),"IEAC(t)sp")</f>
        <v>IEAC(t)sp</v>
      </c>
      <c r="T159" s="39" t="str">
        <f t="shared" ca="1" si="55"/>
        <v>Comp Date</v>
      </c>
      <c r="U159" s="59">
        <f>COUNTIF($P$3:$P159,"XX")</f>
        <v>0</v>
      </c>
      <c r="V159" s="59">
        <f>COUNTIF($Q$3:$Q159,"XX")</f>
        <v>0</v>
      </c>
      <c r="W159" s="158" t="str">
        <f t="shared" ca="1" si="56"/>
        <v>IEAC(t)sp</v>
      </c>
      <c r="X159" s="161" t="str">
        <f ca="1">IF(OR($P159 = "XX", ISNUMBER($P159)),IF($W159 &lt; MATCH(MAX($Q$3:$Q$202),$Q$3:$Q$202,1), COUNTIF(OFFSET($Q$3, $W159,0):$Q$202, "XX"),0), "DT Count")</f>
        <v>DT Count</v>
      </c>
      <c r="Y159" s="294" t="str">
        <f ca="1">IF(ISNUMBER(S159), 'Data Entry'!$E$16 *R159/S159, " ")</f>
        <v xml:space="preserve"> </v>
      </c>
      <c r="Z159" s="336"/>
    </row>
    <row r="160" spans="1:26" x14ac:dyDescent="0.2">
      <c r="A160" s="25" t="str">
        <f ca="1">'Data Conv'!G161</f>
        <v/>
      </c>
      <c r="B160" s="25" t="str">
        <f ca="1">'Data Conv'!H161</f>
        <v/>
      </c>
      <c r="C160" s="16" t="str">
        <f t="shared" ca="1" si="58"/>
        <v>Pc=&gt;Sc</v>
      </c>
      <c r="D160" s="17" t="str">
        <f t="shared" ca="1" si="44"/>
        <v xml:space="preserve">    NUM</v>
      </c>
      <c r="E160" s="17" t="str">
        <f t="shared" ca="1" si="45"/>
        <v xml:space="preserve">     DENOM</v>
      </c>
      <c r="F160" s="18" t="str">
        <f t="shared" ca="1" si="46"/>
        <v xml:space="preserve"> InterpVal</v>
      </c>
      <c r="G160" s="24" t="str">
        <f t="shared" ca="1" si="47"/>
        <v xml:space="preserve">  EScum</v>
      </c>
      <c r="H160" s="24" t="str">
        <f t="shared" ca="1" si="48"/>
        <v xml:space="preserve">   ESper</v>
      </c>
      <c r="I160" s="20" t="str">
        <f t="shared" ca="1" si="49"/>
        <v xml:space="preserve">  SPI(t)per</v>
      </c>
      <c r="J160" s="20" t="str">
        <f t="shared" ca="1" si="50"/>
        <v xml:space="preserve">  SPI(t)cum</v>
      </c>
      <c r="K160" s="22" t="str">
        <f t="shared" ca="1" si="51"/>
        <v>AT</v>
      </c>
      <c r="L160" s="20" t="str">
        <f t="shared" ca="1" si="52"/>
        <v xml:space="preserve">  SV(t)per</v>
      </c>
      <c r="M160" s="53" t="str">
        <f t="shared" ca="1" si="53"/>
        <v xml:space="preserve"> SV(t)cum</v>
      </c>
      <c r="N160" s="55" t="str">
        <f t="shared" ca="1" si="54"/>
        <v>IEAC(t)nx</v>
      </c>
      <c r="O160" s="39" t="str">
        <f t="shared" ca="1" si="57"/>
        <v>Comp Date</v>
      </c>
      <c r="P160" s="25" t="str">
        <f>IF('Data Conv'!A161 = 0, "", 'Data Conv'!A161)</f>
        <v/>
      </c>
      <c r="Q160" s="25" t="str">
        <f>IF('Data Conv'!B161 = 0, "", 'Data Conv'!B161)</f>
        <v/>
      </c>
      <c r="R160" s="61" t="str">
        <f t="shared" si="59"/>
        <v>Period</v>
      </c>
      <c r="S160" s="55" t="str">
        <f ca="1" xml:space="preserve"> IF(ISNUMBER($W160),IF(COUNT($Q$3:$Q160)&gt;0,$W160 + $Q$204 - $V160 - $X160, $W160),"IEAC(t)sp")</f>
        <v>IEAC(t)sp</v>
      </c>
      <c r="T160" s="39" t="str">
        <f t="shared" ca="1" si="55"/>
        <v>Comp Date</v>
      </c>
      <c r="U160" s="59">
        <f>COUNTIF($P$3:$P160,"XX")</f>
        <v>0</v>
      </c>
      <c r="V160" s="59">
        <f>COUNTIF($Q$3:$Q160,"XX")</f>
        <v>0</v>
      </c>
      <c r="W160" s="158" t="str">
        <f t="shared" ca="1" si="56"/>
        <v>IEAC(t)sp</v>
      </c>
      <c r="X160" s="161" t="str">
        <f ca="1">IF(OR($P160 = "XX", ISNUMBER($P160)),IF($W160 &lt; MATCH(MAX($Q$3:$Q$202),$Q$3:$Q$202,1), COUNTIF(OFFSET($Q$3, $W160,0):$Q$202, "XX"),0), "DT Count")</f>
        <v>DT Count</v>
      </c>
      <c r="Y160" s="294" t="str">
        <f ca="1">IF(ISNUMBER(S160), 'Data Entry'!$E$16 *R160/S160, " ")</f>
        <v xml:space="preserve"> </v>
      </c>
      <c r="Z160" s="336"/>
    </row>
    <row r="161" spans="1:26" x14ac:dyDescent="0.2">
      <c r="A161" s="25" t="str">
        <f ca="1">'Data Conv'!G162</f>
        <v/>
      </c>
      <c r="B161" s="25" t="str">
        <f ca="1">'Data Conv'!H162</f>
        <v/>
      </c>
      <c r="C161" s="16" t="str">
        <f t="shared" ca="1" si="58"/>
        <v>Pc=&gt;Sc</v>
      </c>
      <c r="D161" s="17" t="str">
        <f t="shared" ca="1" si="44"/>
        <v xml:space="preserve">    NUM</v>
      </c>
      <c r="E161" s="17" t="str">
        <f t="shared" ca="1" si="45"/>
        <v xml:space="preserve">     DENOM</v>
      </c>
      <c r="F161" s="18" t="str">
        <f t="shared" ca="1" si="46"/>
        <v xml:space="preserve"> InterpVal</v>
      </c>
      <c r="G161" s="24" t="str">
        <f t="shared" ca="1" si="47"/>
        <v xml:space="preserve">  EScum</v>
      </c>
      <c r="H161" s="24" t="str">
        <f t="shared" ca="1" si="48"/>
        <v xml:space="preserve">   ESper</v>
      </c>
      <c r="I161" s="20" t="str">
        <f t="shared" ca="1" si="49"/>
        <v xml:space="preserve">  SPI(t)per</v>
      </c>
      <c r="J161" s="20" t="str">
        <f t="shared" ca="1" si="50"/>
        <v xml:space="preserve">  SPI(t)cum</v>
      </c>
      <c r="K161" s="22" t="str">
        <f t="shared" ca="1" si="51"/>
        <v>AT</v>
      </c>
      <c r="L161" s="20" t="str">
        <f t="shared" ca="1" si="52"/>
        <v xml:space="preserve">  SV(t)per</v>
      </c>
      <c r="M161" s="53" t="str">
        <f t="shared" ca="1" si="53"/>
        <v xml:space="preserve"> SV(t)cum</v>
      </c>
      <c r="N161" s="55" t="str">
        <f t="shared" ca="1" si="54"/>
        <v>IEAC(t)nx</v>
      </c>
      <c r="O161" s="39" t="str">
        <f t="shared" ca="1" si="57"/>
        <v>Comp Date</v>
      </c>
      <c r="P161" s="25" t="str">
        <f>IF('Data Conv'!A162 = 0, "", 'Data Conv'!A162)</f>
        <v/>
      </c>
      <c r="Q161" s="25" t="str">
        <f>IF('Data Conv'!B162 = 0, "", 'Data Conv'!B162)</f>
        <v/>
      </c>
      <c r="R161" s="61" t="str">
        <f t="shared" si="59"/>
        <v>Period</v>
      </c>
      <c r="S161" s="55" t="str">
        <f ca="1" xml:space="preserve"> IF(ISNUMBER($W161),IF(COUNT($Q$3:$Q161)&gt;0,$W161 + $Q$204 - $V161 - $X161, $W161),"IEAC(t)sp")</f>
        <v>IEAC(t)sp</v>
      </c>
      <c r="T161" s="39" t="str">
        <f t="shared" ca="1" si="55"/>
        <v>Comp Date</v>
      </c>
      <c r="U161" s="59">
        <f>COUNTIF($P$3:$P161,"XX")</f>
        <v>0</v>
      </c>
      <c r="V161" s="59">
        <f>COUNTIF($Q$3:$Q161,"XX")</f>
        <v>0</v>
      </c>
      <c r="W161" s="158" t="str">
        <f t="shared" ca="1" si="56"/>
        <v>IEAC(t)sp</v>
      </c>
      <c r="X161" s="161" t="str">
        <f ca="1">IF(OR($P161 = "XX", ISNUMBER($P161)),IF($W161 &lt; MATCH(MAX($Q$3:$Q$202),$Q$3:$Q$202,1), COUNTIF(OFFSET($Q$3, $W161,0):$Q$202, "XX"),0), "DT Count")</f>
        <v>DT Count</v>
      </c>
      <c r="Y161" s="294" t="str">
        <f ca="1">IF(ISNUMBER(S161), 'Data Entry'!$E$16 *R161/S161, " ")</f>
        <v xml:space="preserve"> </v>
      </c>
      <c r="Z161" s="336"/>
    </row>
    <row r="162" spans="1:26" x14ac:dyDescent="0.2">
      <c r="A162" s="25" t="str">
        <f ca="1">'Data Conv'!G163</f>
        <v/>
      </c>
      <c r="B162" s="25" t="str">
        <f ca="1">'Data Conv'!H163</f>
        <v/>
      </c>
      <c r="C162" s="16" t="str">
        <f t="shared" ca="1" si="58"/>
        <v>Pc=&gt;Sc</v>
      </c>
      <c r="D162" s="17" t="str">
        <f t="shared" ca="1" si="44"/>
        <v xml:space="preserve">    NUM</v>
      </c>
      <c r="E162" s="17" t="str">
        <f t="shared" ca="1" si="45"/>
        <v xml:space="preserve">     DENOM</v>
      </c>
      <c r="F162" s="18" t="str">
        <f t="shared" ca="1" si="46"/>
        <v xml:space="preserve"> InterpVal</v>
      </c>
      <c r="G162" s="24" t="str">
        <f t="shared" ca="1" si="47"/>
        <v xml:space="preserve">  EScum</v>
      </c>
      <c r="H162" s="24" t="str">
        <f t="shared" ca="1" si="48"/>
        <v xml:space="preserve">   ESper</v>
      </c>
      <c r="I162" s="20" t="str">
        <f t="shared" ca="1" si="49"/>
        <v xml:space="preserve">  SPI(t)per</v>
      </c>
      <c r="J162" s="20" t="str">
        <f t="shared" ca="1" si="50"/>
        <v xml:space="preserve">  SPI(t)cum</v>
      </c>
      <c r="K162" s="22" t="str">
        <f t="shared" ca="1" si="51"/>
        <v>AT</v>
      </c>
      <c r="L162" s="20" t="str">
        <f t="shared" ca="1" si="52"/>
        <v xml:space="preserve">  SV(t)per</v>
      </c>
      <c r="M162" s="53" t="str">
        <f t="shared" ca="1" si="53"/>
        <v xml:space="preserve"> SV(t)cum</v>
      </c>
      <c r="N162" s="55" t="str">
        <f t="shared" ca="1" si="54"/>
        <v>IEAC(t)nx</v>
      </c>
      <c r="O162" s="39" t="str">
        <f t="shared" ca="1" si="57"/>
        <v>Comp Date</v>
      </c>
      <c r="P162" s="25" t="str">
        <f>IF('Data Conv'!A163 = 0, "", 'Data Conv'!A163)</f>
        <v/>
      </c>
      <c r="Q162" s="25" t="str">
        <f>IF('Data Conv'!B163 = 0, "", 'Data Conv'!B163)</f>
        <v/>
      </c>
      <c r="R162" s="61" t="str">
        <f t="shared" si="59"/>
        <v>Period</v>
      </c>
      <c r="S162" s="55" t="str">
        <f ca="1" xml:space="preserve"> IF(ISNUMBER($W162),IF(COUNT($Q$3:$Q162)&gt;0,$W162 + $Q$204 - $V162 - $X162, $W162),"IEAC(t)sp")</f>
        <v>IEAC(t)sp</v>
      </c>
      <c r="T162" s="39" t="str">
        <f t="shared" ca="1" si="55"/>
        <v>Comp Date</v>
      </c>
      <c r="U162" s="59">
        <f>COUNTIF($P$3:$P162,"XX")</f>
        <v>0</v>
      </c>
      <c r="V162" s="59">
        <f>COUNTIF($Q$3:$Q162,"XX")</f>
        <v>0</v>
      </c>
      <c r="W162" s="158" t="str">
        <f t="shared" ca="1" si="56"/>
        <v>IEAC(t)sp</v>
      </c>
      <c r="X162" s="161" t="str">
        <f ca="1">IF(OR($P162 = "XX", ISNUMBER($P162)),IF($W162 &lt; MATCH(MAX($Q$3:$Q$202),$Q$3:$Q$202,1), COUNTIF(OFFSET($Q$3, $W162,0):$Q$202, "XX"),0), "DT Count")</f>
        <v>DT Count</v>
      </c>
      <c r="Y162" s="294" t="str">
        <f ca="1">IF(ISNUMBER(S162), 'Data Entry'!$E$16 *R162/S162, " ")</f>
        <v xml:space="preserve"> </v>
      </c>
      <c r="Z162" s="336"/>
    </row>
    <row r="163" spans="1:26" x14ac:dyDescent="0.2">
      <c r="A163" s="25" t="str">
        <f ca="1">'Data Conv'!G164</f>
        <v/>
      </c>
      <c r="B163" s="25" t="str">
        <f ca="1">'Data Conv'!H164</f>
        <v/>
      </c>
      <c r="C163" s="16" t="str">
        <f t="shared" ca="1" si="58"/>
        <v>Pc=&gt;Sc</v>
      </c>
      <c r="D163" s="17" t="str">
        <f t="shared" ca="1" si="44"/>
        <v xml:space="preserve">    NUM</v>
      </c>
      <c r="E163" s="17" t="str">
        <f t="shared" ca="1" si="45"/>
        <v xml:space="preserve">     DENOM</v>
      </c>
      <c r="F163" s="18" t="str">
        <f t="shared" ca="1" si="46"/>
        <v xml:space="preserve"> InterpVal</v>
      </c>
      <c r="G163" s="24" t="str">
        <f t="shared" ca="1" si="47"/>
        <v xml:space="preserve">  EScum</v>
      </c>
      <c r="H163" s="24" t="str">
        <f t="shared" ca="1" si="48"/>
        <v xml:space="preserve">   ESper</v>
      </c>
      <c r="I163" s="20" t="str">
        <f t="shared" ca="1" si="49"/>
        <v xml:space="preserve">  SPI(t)per</v>
      </c>
      <c r="J163" s="20" t="str">
        <f t="shared" ca="1" si="50"/>
        <v xml:space="preserve">  SPI(t)cum</v>
      </c>
      <c r="K163" s="22" t="str">
        <f t="shared" ca="1" si="51"/>
        <v>AT</v>
      </c>
      <c r="L163" s="20" t="str">
        <f t="shared" ca="1" si="52"/>
        <v xml:space="preserve">  SV(t)per</v>
      </c>
      <c r="M163" s="53" t="str">
        <f t="shared" ca="1" si="53"/>
        <v xml:space="preserve"> SV(t)cum</v>
      </c>
      <c r="N163" s="55" t="str">
        <f t="shared" ca="1" si="54"/>
        <v>IEAC(t)nx</v>
      </c>
      <c r="O163" s="39" t="str">
        <f t="shared" ref="O163:O194" ca="1" si="60">IF(AND(ISNUMBER(N163),ISNUMBER($O$204)),$O$204 + N163*$T$203,"Comp Date")</f>
        <v>Comp Date</v>
      </c>
      <c r="P163" s="25" t="str">
        <f>IF('Data Conv'!A164 = 0, "", 'Data Conv'!A164)</f>
        <v/>
      </c>
      <c r="Q163" s="25" t="str">
        <f>IF('Data Conv'!B164 = 0, "", 'Data Conv'!B164)</f>
        <v/>
      </c>
      <c r="R163" s="61" t="str">
        <f t="shared" si="59"/>
        <v>Period</v>
      </c>
      <c r="S163" s="55" t="str">
        <f ca="1" xml:space="preserve"> IF(ISNUMBER($W163),IF(COUNT($Q$3:$Q163)&gt;0,$W163 + $Q$204 - $V163 - $X163, $W163),"IEAC(t)sp")</f>
        <v>IEAC(t)sp</v>
      </c>
      <c r="T163" s="39" t="str">
        <f t="shared" ca="1" si="55"/>
        <v>Comp Date</v>
      </c>
      <c r="U163" s="59">
        <f>COUNTIF($P$3:$P163,"XX")</f>
        <v>0</v>
      </c>
      <c r="V163" s="59">
        <f>COUNTIF($Q$3:$Q163,"XX")</f>
        <v>0</v>
      </c>
      <c r="W163" s="158" t="str">
        <f t="shared" ca="1" si="56"/>
        <v>IEAC(t)sp</v>
      </c>
      <c r="X163" s="161" t="str">
        <f ca="1">IF(OR($P163 = "XX", ISNUMBER($P163)),IF($W163 &lt; MATCH(MAX($Q$3:$Q$202),$Q$3:$Q$202,1), COUNTIF(OFFSET($Q$3, $W163,0):$Q$202, "XX"),0), "DT Count")</f>
        <v>DT Count</v>
      </c>
      <c r="Y163" s="294" t="str">
        <f ca="1">IF(ISNUMBER(S163), 'Data Entry'!$E$16 *R163/S163, " ")</f>
        <v xml:space="preserve"> </v>
      </c>
      <c r="Z163" s="336"/>
    </row>
    <row r="164" spans="1:26" x14ac:dyDescent="0.2">
      <c r="A164" s="25" t="str">
        <f ca="1">'Data Conv'!G165</f>
        <v/>
      </c>
      <c r="B164" s="25" t="str">
        <f ca="1">'Data Conv'!H165</f>
        <v/>
      </c>
      <c r="C164" s="16" t="str">
        <f t="shared" ca="1" si="58"/>
        <v>Pc=&gt;Sc</v>
      </c>
      <c r="D164" s="17" t="str">
        <f t="shared" ca="1" si="44"/>
        <v xml:space="preserve">    NUM</v>
      </c>
      <c r="E164" s="17" t="str">
        <f t="shared" ca="1" si="45"/>
        <v xml:space="preserve">     DENOM</v>
      </c>
      <c r="F164" s="18" t="str">
        <f t="shared" ca="1" si="46"/>
        <v xml:space="preserve"> InterpVal</v>
      </c>
      <c r="G164" s="24" t="str">
        <f t="shared" ca="1" si="47"/>
        <v xml:space="preserve">  EScum</v>
      </c>
      <c r="H164" s="24" t="str">
        <f t="shared" ca="1" si="48"/>
        <v xml:space="preserve">   ESper</v>
      </c>
      <c r="I164" s="20" t="str">
        <f t="shared" ca="1" si="49"/>
        <v xml:space="preserve">  SPI(t)per</v>
      </c>
      <c r="J164" s="20" t="str">
        <f t="shared" ca="1" si="50"/>
        <v xml:space="preserve">  SPI(t)cum</v>
      </c>
      <c r="K164" s="22" t="str">
        <f t="shared" ca="1" si="51"/>
        <v>AT</v>
      </c>
      <c r="L164" s="20" t="str">
        <f t="shared" ca="1" si="52"/>
        <v xml:space="preserve">  SV(t)per</v>
      </c>
      <c r="M164" s="53" t="str">
        <f t="shared" ca="1" si="53"/>
        <v xml:space="preserve"> SV(t)cum</v>
      </c>
      <c r="N164" s="55" t="str">
        <f t="shared" ca="1" si="54"/>
        <v>IEAC(t)nx</v>
      </c>
      <c r="O164" s="39" t="str">
        <f t="shared" ca="1" si="60"/>
        <v>Comp Date</v>
      </c>
      <c r="P164" s="25" t="str">
        <f>IF('Data Conv'!A165 = 0, "", 'Data Conv'!A165)</f>
        <v/>
      </c>
      <c r="Q164" s="25" t="str">
        <f>IF('Data Conv'!B165 = 0, "", 'Data Conv'!B165)</f>
        <v/>
      </c>
      <c r="R164" s="61" t="str">
        <f t="shared" si="59"/>
        <v>Period</v>
      </c>
      <c r="S164" s="55" t="str">
        <f ca="1" xml:space="preserve"> IF(ISNUMBER($W164),IF(COUNT($Q$3:$Q164)&gt;0,$W164 + $Q$204 - $V164 - $X164, $W164),"IEAC(t)sp")</f>
        <v>IEAC(t)sp</v>
      </c>
      <c r="T164" s="39" t="str">
        <f t="shared" ca="1" si="55"/>
        <v>Comp Date</v>
      </c>
      <c r="U164" s="59">
        <f>COUNTIF($P$3:$P164,"XX")</f>
        <v>0</v>
      </c>
      <c r="V164" s="59">
        <f>COUNTIF($Q$3:$Q164,"XX")</f>
        <v>0</v>
      </c>
      <c r="W164" s="158" t="str">
        <f t="shared" ca="1" si="56"/>
        <v>IEAC(t)sp</v>
      </c>
      <c r="X164" s="161" t="str">
        <f ca="1">IF(OR($P164 = "XX", ISNUMBER($P164)),IF($W164 &lt; MATCH(MAX($Q$3:$Q$202),$Q$3:$Q$202,1), COUNTIF(OFFSET($Q$3, $W164,0):$Q$202, "XX"),0), "DT Count")</f>
        <v>DT Count</v>
      </c>
      <c r="Y164" s="294" t="str">
        <f ca="1">IF(ISNUMBER(S164), 'Data Entry'!$E$16 *R164/S164, " ")</f>
        <v xml:space="preserve"> </v>
      </c>
      <c r="Z164" s="336"/>
    </row>
    <row r="165" spans="1:26" x14ac:dyDescent="0.2">
      <c r="A165" s="25" t="str">
        <f ca="1">'Data Conv'!G166</f>
        <v/>
      </c>
      <c r="B165" s="25" t="str">
        <f ca="1">'Data Conv'!H166</f>
        <v/>
      </c>
      <c r="C165" s="16" t="str">
        <f t="shared" ca="1" si="58"/>
        <v>Pc=&gt;Sc</v>
      </c>
      <c r="D165" s="17" t="str">
        <f t="shared" ca="1" si="44"/>
        <v xml:space="preserve">    NUM</v>
      </c>
      <c r="E165" s="17" t="str">
        <f t="shared" ca="1" si="45"/>
        <v xml:space="preserve">     DENOM</v>
      </c>
      <c r="F165" s="18" t="str">
        <f t="shared" ca="1" si="46"/>
        <v xml:space="preserve"> InterpVal</v>
      </c>
      <c r="G165" s="24" t="str">
        <f t="shared" ca="1" si="47"/>
        <v xml:space="preserve">  EScum</v>
      </c>
      <c r="H165" s="24" t="str">
        <f t="shared" ca="1" si="48"/>
        <v xml:space="preserve">   ESper</v>
      </c>
      <c r="I165" s="20" t="str">
        <f t="shared" ca="1" si="49"/>
        <v xml:space="preserve">  SPI(t)per</v>
      </c>
      <c r="J165" s="20" t="str">
        <f t="shared" ca="1" si="50"/>
        <v xml:space="preserve">  SPI(t)cum</v>
      </c>
      <c r="K165" s="22" t="str">
        <f t="shared" ca="1" si="51"/>
        <v>AT</v>
      </c>
      <c r="L165" s="20" t="str">
        <f t="shared" ca="1" si="52"/>
        <v xml:space="preserve">  SV(t)per</v>
      </c>
      <c r="M165" s="53" t="str">
        <f t="shared" ca="1" si="53"/>
        <v xml:space="preserve"> SV(t)cum</v>
      </c>
      <c r="N165" s="55" t="str">
        <f t="shared" ca="1" si="54"/>
        <v>IEAC(t)nx</v>
      </c>
      <c r="O165" s="39" t="str">
        <f t="shared" ca="1" si="60"/>
        <v>Comp Date</v>
      </c>
      <c r="P165" s="25" t="str">
        <f>IF('Data Conv'!A166 = 0, "", 'Data Conv'!A166)</f>
        <v/>
      </c>
      <c r="Q165" s="25" t="str">
        <f>IF('Data Conv'!B166 = 0, "", 'Data Conv'!B166)</f>
        <v/>
      </c>
      <c r="R165" s="61" t="str">
        <f t="shared" si="59"/>
        <v>Period</v>
      </c>
      <c r="S165" s="55" t="str">
        <f ca="1" xml:space="preserve"> IF(ISNUMBER($W165),IF(COUNT($Q$3:$Q165)&gt;0,$W165 + $Q$204 - $V165 - $X165, $W165),"IEAC(t)sp")</f>
        <v>IEAC(t)sp</v>
      </c>
      <c r="T165" s="39" t="str">
        <f t="shared" ca="1" si="55"/>
        <v>Comp Date</v>
      </c>
      <c r="U165" s="59">
        <f>COUNTIF($P$3:$P165,"XX")</f>
        <v>0</v>
      </c>
      <c r="V165" s="59">
        <f>COUNTIF($Q$3:$Q165,"XX")</f>
        <v>0</v>
      </c>
      <c r="W165" s="158" t="str">
        <f t="shared" ca="1" si="56"/>
        <v>IEAC(t)sp</v>
      </c>
      <c r="X165" s="161" t="str">
        <f ca="1">IF(OR($P165 = "XX", ISNUMBER($P165)),IF($W165 &lt; MATCH(MAX($Q$3:$Q$202),$Q$3:$Q$202,1), COUNTIF(OFFSET($Q$3, $W165,0):$Q$202, "XX"),0), "DT Count")</f>
        <v>DT Count</v>
      </c>
      <c r="Y165" s="294" t="str">
        <f ca="1">IF(ISNUMBER(S165), 'Data Entry'!$E$16 *R165/S165, " ")</f>
        <v xml:space="preserve"> </v>
      </c>
      <c r="Z165" s="336"/>
    </row>
    <row r="166" spans="1:26" x14ac:dyDescent="0.2">
      <c r="A166" s="25" t="str">
        <f ca="1">'Data Conv'!G167</f>
        <v/>
      </c>
      <c r="B166" s="25" t="str">
        <f ca="1">'Data Conv'!H167</f>
        <v/>
      </c>
      <c r="C166" s="16" t="str">
        <f t="shared" ca="1" si="58"/>
        <v>Pc=&gt;Sc</v>
      </c>
      <c r="D166" s="17" t="str">
        <f t="shared" ca="1" si="44"/>
        <v xml:space="preserve">    NUM</v>
      </c>
      <c r="E166" s="17" t="str">
        <f t="shared" ca="1" si="45"/>
        <v xml:space="preserve">     DENOM</v>
      </c>
      <c r="F166" s="18" t="str">
        <f t="shared" ca="1" si="46"/>
        <v xml:space="preserve"> InterpVal</v>
      </c>
      <c r="G166" s="24" t="str">
        <f t="shared" ca="1" si="47"/>
        <v xml:space="preserve">  EScum</v>
      </c>
      <c r="H166" s="24" t="str">
        <f t="shared" ca="1" si="48"/>
        <v xml:space="preserve">   ESper</v>
      </c>
      <c r="I166" s="20" t="str">
        <f t="shared" ca="1" si="49"/>
        <v xml:space="preserve">  SPI(t)per</v>
      </c>
      <c r="J166" s="20" t="str">
        <f t="shared" ca="1" si="50"/>
        <v xml:space="preserve">  SPI(t)cum</v>
      </c>
      <c r="K166" s="22" t="str">
        <f t="shared" ca="1" si="51"/>
        <v>AT</v>
      </c>
      <c r="L166" s="20" t="str">
        <f t="shared" ca="1" si="52"/>
        <v xml:space="preserve">  SV(t)per</v>
      </c>
      <c r="M166" s="53" t="str">
        <f t="shared" ca="1" si="53"/>
        <v xml:space="preserve"> SV(t)cum</v>
      </c>
      <c r="N166" s="55" t="str">
        <f t="shared" ca="1" si="54"/>
        <v>IEAC(t)nx</v>
      </c>
      <c r="O166" s="39" t="str">
        <f t="shared" ca="1" si="60"/>
        <v>Comp Date</v>
      </c>
      <c r="P166" s="25" t="str">
        <f>IF('Data Conv'!A167 = 0, "", 'Data Conv'!A167)</f>
        <v/>
      </c>
      <c r="Q166" s="25" t="str">
        <f>IF('Data Conv'!B167 = 0, "", 'Data Conv'!B167)</f>
        <v/>
      </c>
      <c r="R166" s="61" t="str">
        <f t="shared" si="59"/>
        <v>Period</v>
      </c>
      <c r="S166" s="55" t="str">
        <f ca="1" xml:space="preserve"> IF(ISNUMBER($W166),IF(COUNT($Q$3:$Q166)&gt;0,$W166 + $Q$204 - $V166 - $X166, $W166),"IEAC(t)sp")</f>
        <v>IEAC(t)sp</v>
      </c>
      <c r="T166" s="39" t="str">
        <f t="shared" ca="1" si="55"/>
        <v>Comp Date</v>
      </c>
      <c r="U166" s="59">
        <f>COUNTIF($P$3:$P166,"XX")</f>
        <v>0</v>
      </c>
      <c r="V166" s="59">
        <f>COUNTIF($Q$3:$Q166,"XX")</f>
        <v>0</v>
      </c>
      <c r="W166" s="158" t="str">
        <f t="shared" ca="1" si="56"/>
        <v>IEAC(t)sp</v>
      </c>
      <c r="X166" s="161" t="str">
        <f ca="1">IF(OR($P166 = "XX", ISNUMBER($P166)),IF($W166 &lt; MATCH(MAX($Q$3:$Q$202),$Q$3:$Q$202,1), COUNTIF(OFFSET($Q$3, $W166,0):$Q$202, "XX"),0), "DT Count")</f>
        <v>DT Count</v>
      </c>
      <c r="Y166" s="294" t="str">
        <f ca="1">IF(ISNUMBER(S166), 'Data Entry'!$E$16 *R166/S166, " ")</f>
        <v xml:space="preserve"> </v>
      </c>
      <c r="Z166" s="336"/>
    </row>
    <row r="167" spans="1:26" x14ac:dyDescent="0.2">
      <c r="A167" s="25" t="str">
        <f ca="1">'Data Conv'!G168</f>
        <v/>
      </c>
      <c r="B167" s="25" t="str">
        <f ca="1">'Data Conv'!H168</f>
        <v/>
      </c>
      <c r="C167" s="16" t="str">
        <f t="shared" ca="1" si="58"/>
        <v>Pc=&gt;Sc</v>
      </c>
      <c r="D167" s="17" t="str">
        <f t="shared" ca="1" si="44"/>
        <v xml:space="preserve">    NUM</v>
      </c>
      <c r="E167" s="17" t="str">
        <f t="shared" ca="1" si="45"/>
        <v xml:space="preserve">     DENOM</v>
      </c>
      <c r="F167" s="18" t="str">
        <f t="shared" ca="1" si="46"/>
        <v xml:space="preserve"> InterpVal</v>
      </c>
      <c r="G167" s="24" t="str">
        <f t="shared" ca="1" si="47"/>
        <v xml:space="preserve">  EScum</v>
      </c>
      <c r="H167" s="24" t="str">
        <f t="shared" ca="1" si="48"/>
        <v xml:space="preserve">   ESper</v>
      </c>
      <c r="I167" s="20" t="str">
        <f t="shared" ca="1" si="49"/>
        <v xml:space="preserve">  SPI(t)per</v>
      </c>
      <c r="J167" s="20" t="str">
        <f t="shared" ca="1" si="50"/>
        <v xml:space="preserve">  SPI(t)cum</v>
      </c>
      <c r="K167" s="22" t="str">
        <f t="shared" ca="1" si="51"/>
        <v>AT</v>
      </c>
      <c r="L167" s="20" t="str">
        <f t="shared" ca="1" si="52"/>
        <v xml:space="preserve">  SV(t)per</v>
      </c>
      <c r="M167" s="53" t="str">
        <f t="shared" ca="1" si="53"/>
        <v xml:space="preserve"> SV(t)cum</v>
      </c>
      <c r="N167" s="55" t="str">
        <f t="shared" ca="1" si="54"/>
        <v>IEAC(t)nx</v>
      </c>
      <c r="O167" s="39" t="str">
        <f t="shared" ca="1" si="60"/>
        <v>Comp Date</v>
      </c>
      <c r="P167" s="25" t="str">
        <f>IF('Data Conv'!A168 = 0, "", 'Data Conv'!A168)</f>
        <v/>
      </c>
      <c r="Q167" s="25" t="str">
        <f>IF('Data Conv'!B168 = 0, "", 'Data Conv'!B168)</f>
        <v/>
      </c>
      <c r="R167" s="61" t="str">
        <f t="shared" si="59"/>
        <v>Period</v>
      </c>
      <c r="S167" s="55" t="str">
        <f ca="1" xml:space="preserve"> IF(ISNUMBER($W167),IF(COUNT($Q$3:$Q167)&gt;0,$W167 + $Q$204 - $V167 - $X167, $W167),"IEAC(t)sp")</f>
        <v>IEAC(t)sp</v>
      </c>
      <c r="T167" s="39" t="str">
        <f t="shared" ca="1" si="55"/>
        <v>Comp Date</v>
      </c>
      <c r="U167" s="59">
        <f>COUNTIF($P$3:$P167,"XX")</f>
        <v>0</v>
      </c>
      <c r="V167" s="59">
        <f>COUNTIF($Q$3:$Q167,"XX")</f>
        <v>0</v>
      </c>
      <c r="W167" s="158" t="str">
        <f t="shared" ca="1" si="56"/>
        <v>IEAC(t)sp</v>
      </c>
      <c r="X167" s="161" t="str">
        <f ca="1">IF(OR($P167 = "XX", ISNUMBER($P167)),IF($W167 &lt; MATCH(MAX($Q$3:$Q$202),$Q$3:$Q$202,1), COUNTIF(OFFSET($Q$3, $W167,0):$Q$202, "XX"),0), "DT Count")</f>
        <v>DT Count</v>
      </c>
      <c r="Y167" s="294" t="str">
        <f ca="1">IF(ISNUMBER(S167), 'Data Entry'!$E$16 *R167/S167, " ")</f>
        <v xml:space="preserve"> </v>
      </c>
      <c r="Z167" s="336"/>
    </row>
    <row r="168" spans="1:26" x14ac:dyDescent="0.2">
      <c r="A168" s="25" t="str">
        <f ca="1">'Data Conv'!G169</f>
        <v/>
      </c>
      <c r="B168" s="25" t="str">
        <f ca="1">'Data Conv'!H169</f>
        <v/>
      </c>
      <c r="C168" s="16" t="str">
        <f t="shared" ca="1" si="58"/>
        <v>Pc=&gt;Sc</v>
      </c>
      <c r="D168" s="17" t="str">
        <f t="shared" ca="1" si="44"/>
        <v xml:space="preserve">    NUM</v>
      </c>
      <c r="E168" s="17" t="str">
        <f t="shared" ca="1" si="45"/>
        <v xml:space="preserve">     DENOM</v>
      </c>
      <c r="F168" s="18" t="str">
        <f t="shared" ca="1" si="46"/>
        <v xml:space="preserve"> InterpVal</v>
      </c>
      <c r="G168" s="24" t="str">
        <f t="shared" ca="1" si="47"/>
        <v xml:space="preserve">  EScum</v>
      </c>
      <c r="H168" s="24" t="str">
        <f t="shared" ca="1" si="48"/>
        <v xml:space="preserve">   ESper</v>
      </c>
      <c r="I168" s="20" t="str">
        <f t="shared" ca="1" si="49"/>
        <v xml:space="preserve">  SPI(t)per</v>
      </c>
      <c r="J168" s="20" t="str">
        <f t="shared" ca="1" si="50"/>
        <v xml:space="preserve">  SPI(t)cum</v>
      </c>
      <c r="K168" s="22" t="str">
        <f t="shared" ca="1" si="51"/>
        <v>AT</v>
      </c>
      <c r="L168" s="20" t="str">
        <f t="shared" ca="1" si="52"/>
        <v xml:space="preserve">  SV(t)per</v>
      </c>
      <c r="M168" s="53" t="str">
        <f t="shared" ca="1" si="53"/>
        <v xml:space="preserve"> SV(t)cum</v>
      </c>
      <c r="N168" s="55" t="str">
        <f t="shared" ca="1" si="54"/>
        <v>IEAC(t)nx</v>
      </c>
      <c r="O168" s="39" t="str">
        <f t="shared" ca="1" si="60"/>
        <v>Comp Date</v>
      </c>
      <c r="P168" s="25" t="str">
        <f>IF('Data Conv'!A169 = 0, "", 'Data Conv'!A169)</f>
        <v/>
      </c>
      <c r="Q168" s="25" t="str">
        <f>IF('Data Conv'!B169 = 0, "", 'Data Conv'!B169)</f>
        <v/>
      </c>
      <c r="R168" s="61" t="str">
        <f t="shared" si="59"/>
        <v>Period</v>
      </c>
      <c r="S168" s="55" t="str">
        <f ca="1" xml:space="preserve"> IF(ISNUMBER($W168),IF(COUNT($Q$3:$Q168)&gt;0,$W168 + $Q$204 - $V168 - $X168, $W168),"IEAC(t)sp")</f>
        <v>IEAC(t)sp</v>
      </c>
      <c r="T168" s="39" t="str">
        <f t="shared" ca="1" si="55"/>
        <v>Comp Date</v>
      </c>
      <c r="U168" s="59">
        <f>COUNTIF($P$3:$P168,"XX")</f>
        <v>0</v>
      </c>
      <c r="V168" s="59">
        <f>COUNTIF($Q$3:$Q168,"XX")</f>
        <v>0</v>
      </c>
      <c r="W168" s="158" t="str">
        <f t="shared" ca="1" si="56"/>
        <v>IEAC(t)sp</v>
      </c>
      <c r="X168" s="161" t="str">
        <f ca="1">IF(OR($P168 = "XX", ISNUMBER($P168)),IF($W168 &lt; MATCH(MAX($Q$3:$Q$202),$Q$3:$Q$202,1), COUNTIF(OFFSET($Q$3, $W168,0):$Q$202, "XX"),0), "DT Count")</f>
        <v>DT Count</v>
      </c>
      <c r="Y168" s="294" t="str">
        <f ca="1">IF(ISNUMBER(S168), 'Data Entry'!$E$16 *R168/S168, " ")</f>
        <v xml:space="preserve"> </v>
      </c>
      <c r="Z168" s="336"/>
    </row>
    <row r="169" spans="1:26" x14ac:dyDescent="0.2">
      <c r="A169" s="25" t="str">
        <f ca="1">'Data Conv'!G170</f>
        <v/>
      </c>
      <c r="B169" s="25" t="str">
        <f ca="1">'Data Conv'!H170</f>
        <v/>
      </c>
      <c r="C169" s="16" t="str">
        <f t="shared" ca="1" si="58"/>
        <v>Pc=&gt;Sc</v>
      </c>
      <c r="D169" s="17" t="str">
        <f t="shared" ca="1" si="44"/>
        <v xml:space="preserve">    NUM</v>
      </c>
      <c r="E169" s="17" t="str">
        <f t="shared" ca="1" si="45"/>
        <v xml:space="preserve">     DENOM</v>
      </c>
      <c r="F169" s="18" t="str">
        <f t="shared" ca="1" si="46"/>
        <v xml:space="preserve"> InterpVal</v>
      </c>
      <c r="G169" s="24" t="str">
        <f t="shared" ca="1" si="47"/>
        <v xml:space="preserve">  EScum</v>
      </c>
      <c r="H169" s="24" t="str">
        <f t="shared" ca="1" si="48"/>
        <v xml:space="preserve">   ESper</v>
      </c>
      <c r="I169" s="20" t="str">
        <f t="shared" ca="1" si="49"/>
        <v xml:space="preserve">  SPI(t)per</v>
      </c>
      <c r="J169" s="20" t="str">
        <f t="shared" ca="1" si="50"/>
        <v xml:space="preserve">  SPI(t)cum</v>
      </c>
      <c r="K169" s="22" t="str">
        <f t="shared" ca="1" si="51"/>
        <v>AT</v>
      </c>
      <c r="L169" s="20" t="str">
        <f t="shared" ca="1" si="52"/>
        <v xml:space="preserve">  SV(t)per</v>
      </c>
      <c r="M169" s="53" t="str">
        <f t="shared" ca="1" si="53"/>
        <v xml:space="preserve"> SV(t)cum</v>
      </c>
      <c r="N169" s="55" t="str">
        <f t="shared" ca="1" si="54"/>
        <v>IEAC(t)nx</v>
      </c>
      <c r="O169" s="39" t="str">
        <f t="shared" ca="1" si="60"/>
        <v>Comp Date</v>
      </c>
      <c r="P169" s="25" t="str">
        <f>IF('Data Conv'!A170 = 0, "", 'Data Conv'!A170)</f>
        <v/>
      </c>
      <c r="Q169" s="25" t="str">
        <f>IF('Data Conv'!B170 = 0, "", 'Data Conv'!B170)</f>
        <v/>
      </c>
      <c r="R169" s="61" t="str">
        <f t="shared" si="59"/>
        <v>Period</v>
      </c>
      <c r="S169" s="55" t="str">
        <f ca="1" xml:space="preserve"> IF(ISNUMBER($W169),IF(COUNT($Q$3:$Q169)&gt;0,$W169 + $Q$204 - $V169 - $X169, $W169),"IEAC(t)sp")</f>
        <v>IEAC(t)sp</v>
      </c>
      <c r="T169" s="39" t="str">
        <f t="shared" ca="1" si="55"/>
        <v>Comp Date</v>
      </c>
      <c r="U169" s="59">
        <f>COUNTIF($P$3:$P169,"XX")</f>
        <v>0</v>
      </c>
      <c r="V169" s="59">
        <f>COUNTIF($Q$3:$Q169,"XX")</f>
        <v>0</v>
      </c>
      <c r="W169" s="158" t="str">
        <f t="shared" ca="1" si="56"/>
        <v>IEAC(t)sp</v>
      </c>
      <c r="X169" s="161" t="str">
        <f ca="1">IF(OR($P169 = "XX", ISNUMBER($P169)),IF($W169 &lt; MATCH(MAX($Q$3:$Q$202),$Q$3:$Q$202,1), COUNTIF(OFFSET($Q$3, $W169,0):$Q$202, "XX"),0), "DT Count")</f>
        <v>DT Count</v>
      </c>
      <c r="Y169" s="294" t="str">
        <f ca="1">IF(ISNUMBER(S169), 'Data Entry'!$E$16 *R169/S169, " ")</f>
        <v xml:space="preserve"> </v>
      </c>
      <c r="Z169" s="336"/>
    </row>
    <row r="170" spans="1:26" x14ac:dyDescent="0.2">
      <c r="A170" s="25" t="str">
        <f ca="1">'Data Conv'!G171</f>
        <v/>
      </c>
      <c r="B170" s="25" t="str">
        <f ca="1">'Data Conv'!H171</f>
        <v/>
      </c>
      <c r="C170" s="16" t="str">
        <f t="shared" ca="1" si="58"/>
        <v>Pc=&gt;Sc</v>
      </c>
      <c r="D170" s="17" t="str">
        <f t="shared" ca="1" si="44"/>
        <v xml:space="preserve">    NUM</v>
      </c>
      <c r="E170" s="17" t="str">
        <f t="shared" ca="1" si="45"/>
        <v xml:space="preserve">     DENOM</v>
      </c>
      <c r="F170" s="18" t="str">
        <f t="shared" ca="1" si="46"/>
        <v xml:space="preserve"> InterpVal</v>
      </c>
      <c r="G170" s="24" t="str">
        <f t="shared" ca="1" si="47"/>
        <v xml:space="preserve">  EScum</v>
      </c>
      <c r="H170" s="24" t="str">
        <f t="shared" ca="1" si="48"/>
        <v xml:space="preserve">   ESper</v>
      </c>
      <c r="I170" s="20" t="str">
        <f t="shared" ca="1" si="49"/>
        <v xml:space="preserve">  SPI(t)per</v>
      </c>
      <c r="J170" s="20" t="str">
        <f t="shared" ca="1" si="50"/>
        <v xml:space="preserve">  SPI(t)cum</v>
      </c>
      <c r="K170" s="22" t="str">
        <f t="shared" ca="1" si="51"/>
        <v>AT</v>
      </c>
      <c r="L170" s="20" t="str">
        <f t="shared" ca="1" si="52"/>
        <v xml:space="preserve">  SV(t)per</v>
      </c>
      <c r="M170" s="53" t="str">
        <f t="shared" ca="1" si="53"/>
        <v xml:space="preserve"> SV(t)cum</v>
      </c>
      <c r="N170" s="55" t="str">
        <f t="shared" ca="1" si="54"/>
        <v>IEAC(t)nx</v>
      </c>
      <c r="O170" s="39" t="str">
        <f t="shared" ca="1" si="60"/>
        <v>Comp Date</v>
      </c>
      <c r="P170" s="25" t="str">
        <f>IF('Data Conv'!A171 = 0, "", 'Data Conv'!A171)</f>
        <v/>
      </c>
      <c r="Q170" s="25" t="str">
        <f>IF('Data Conv'!B171 = 0, "", 'Data Conv'!B171)</f>
        <v/>
      </c>
      <c r="R170" s="61" t="str">
        <f t="shared" si="59"/>
        <v>Period</v>
      </c>
      <c r="S170" s="55" t="str">
        <f ca="1" xml:space="preserve"> IF(ISNUMBER($W170),IF(COUNT($Q$3:$Q170)&gt;0,$W170 + $Q$204 - $V170 - $X170, $W170),"IEAC(t)sp")</f>
        <v>IEAC(t)sp</v>
      </c>
      <c r="T170" s="39" t="str">
        <f t="shared" ca="1" si="55"/>
        <v>Comp Date</v>
      </c>
      <c r="U170" s="59">
        <f>COUNTIF($P$3:$P170,"XX")</f>
        <v>0</v>
      </c>
      <c r="V170" s="59">
        <f>COUNTIF($Q$3:$Q170,"XX")</f>
        <v>0</v>
      </c>
      <c r="W170" s="158" t="str">
        <f t="shared" ca="1" si="56"/>
        <v>IEAC(t)sp</v>
      </c>
      <c r="X170" s="161" t="str">
        <f ca="1">IF(OR($P170 = "XX", ISNUMBER($P170)),IF($W170 &lt; MATCH(MAX($Q$3:$Q$202),$Q$3:$Q$202,1), COUNTIF(OFFSET($Q$3, $W170,0):$Q$202, "XX"),0), "DT Count")</f>
        <v>DT Count</v>
      </c>
      <c r="Y170" s="294" t="str">
        <f ca="1">IF(ISNUMBER(S170), 'Data Entry'!$E$16 *R170/S170, " ")</f>
        <v xml:space="preserve"> </v>
      </c>
      <c r="Z170" s="336"/>
    </row>
    <row r="171" spans="1:26" x14ac:dyDescent="0.2">
      <c r="A171" s="25" t="str">
        <f ca="1">'Data Conv'!G172</f>
        <v/>
      </c>
      <c r="B171" s="25" t="str">
        <f ca="1">'Data Conv'!H172</f>
        <v/>
      </c>
      <c r="C171" s="16" t="str">
        <f t="shared" ca="1" si="58"/>
        <v>Pc=&gt;Sc</v>
      </c>
      <c r="D171" s="17" t="str">
        <f t="shared" ca="1" si="44"/>
        <v xml:space="preserve">    NUM</v>
      </c>
      <c r="E171" s="17" t="str">
        <f t="shared" ca="1" si="45"/>
        <v xml:space="preserve">     DENOM</v>
      </c>
      <c r="F171" s="18" t="str">
        <f t="shared" ca="1" si="46"/>
        <v xml:space="preserve"> InterpVal</v>
      </c>
      <c r="G171" s="24" t="str">
        <f t="shared" ca="1" si="47"/>
        <v xml:space="preserve">  EScum</v>
      </c>
      <c r="H171" s="24" t="str">
        <f t="shared" ca="1" si="48"/>
        <v xml:space="preserve">   ESper</v>
      </c>
      <c r="I171" s="20" t="str">
        <f t="shared" ca="1" si="49"/>
        <v xml:space="preserve">  SPI(t)per</v>
      </c>
      <c r="J171" s="20" t="str">
        <f t="shared" ca="1" si="50"/>
        <v xml:space="preserve">  SPI(t)cum</v>
      </c>
      <c r="K171" s="22" t="str">
        <f t="shared" ca="1" si="51"/>
        <v>AT</v>
      </c>
      <c r="L171" s="20" t="str">
        <f t="shared" ca="1" si="52"/>
        <v xml:space="preserve">  SV(t)per</v>
      </c>
      <c r="M171" s="53" t="str">
        <f t="shared" ca="1" si="53"/>
        <v xml:space="preserve"> SV(t)cum</v>
      </c>
      <c r="N171" s="55" t="str">
        <f t="shared" ca="1" si="54"/>
        <v>IEAC(t)nx</v>
      </c>
      <c r="O171" s="39" t="str">
        <f t="shared" ca="1" si="60"/>
        <v>Comp Date</v>
      </c>
      <c r="P171" s="25" t="str">
        <f>IF('Data Conv'!A172 = 0, "", 'Data Conv'!A172)</f>
        <v/>
      </c>
      <c r="Q171" s="25" t="str">
        <f>IF('Data Conv'!B172 = 0, "", 'Data Conv'!B172)</f>
        <v/>
      </c>
      <c r="R171" s="61" t="str">
        <f t="shared" si="59"/>
        <v>Period</v>
      </c>
      <c r="S171" s="55" t="str">
        <f ca="1" xml:space="preserve"> IF(ISNUMBER($W171),IF(COUNT($Q$3:$Q171)&gt;0,$W171 + $Q$204 - $V171 - $X171, $W171),"IEAC(t)sp")</f>
        <v>IEAC(t)sp</v>
      </c>
      <c r="T171" s="39" t="str">
        <f t="shared" ca="1" si="55"/>
        <v>Comp Date</v>
      </c>
      <c r="U171" s="59">
        <f>COUNTIF($P$3:$P171,"XX")</f>
        <v>0</v>
      </c>
      <c r="V171" s="59">
        <f>COUNTIF($Q$3:$Q171,"XX")</f>
        <v>0</v>
      </c>
      <c r="W171" s="158" t="str">
        <f t="shared" ca="1" si="56"/>
        <v>IEAC(t)sp</v>
      </c>
      <c r="X171" s="161" t="str">
        <f ca="1">IF(OR($P171 = "XX", ISNUMBER($P171)),IF($W171 &lt; MATCH(MAX($Q$3:$Q$202),$Q$3:$Q$202,1), COUNTIF(OFFSET($Q$3, $W171,0):$Q$202, "XX"),0), "DT Count")</f>
        <v>DT Count</v>
      </c>
      <c r="Y171" s="294" t="str">
        <f ca="1">IF(ISNUMBER(S171), 'Data Entry'!$E$16 *R171/S171, " ")</f>
        <v xml:space="preserve"> </v>
      </c>
      <c r="Z171" s="336"/>
    </row>
    <row r="172" spans="1:26" x14ac:dyDescent="0.2">
      <c r="A172" s="25" t="str">
        <f ca="1">'Data Conv'!G173</f>
        <v/>
      </c>
      <c r="B172" s="25" t="str">
        <f ca="1">'Data Conv'!H173</f>
        <v/>
      </c>
      <c r="C172" s="16" t="str">
        <f t="shared" ca="1" si="58"/>
        <v>Pc=&gt;Sc</v>
      </c>
      <c r="D172" s="17" t="str">
        <f t="shared" ca="1" si="44"/>
        <v xml:space="preserve">    NUM</v>
      </c>
      <c r="E172" s="17" t="str">
        <f t="shared" ca="1" si="45"/>
        <v xml:space="preserve">     DENOM</v>
      </c>
      <c r="F172" s="18" t="str">
        <f t="shared" ca="1" si="46"/>
        <v xml:space="preserve"> InterpVal</v>
      </c>
      <c r="G172" s="24" t="str">
        <f t="shared" ca="1" si="47"/>
        <v xml:space="preserve">  EScum</v>
      </c>
      <c r="H172" s="24" t="str">
        <f t="shared" ca="1" si="48"/>
        <v xml:space="preserve">   ESper</v>
      </c>
      <c r="I172" s="20" t="str">
        <f t="shared" ca="1" si="49"/>
        <v xml:space="preserve">  SPI(t)per</v>
      </c>
      <c r="J172" s="20" t="str">
        <f t="shared" ca="1" si="50"/>
        <v xml:space="preserve">  SPI(t)cum</v>
      </c>
      <c r="K172" s="22" t="str">
        <f t="shared" ca="1" si="51"/>
        <v>AT</v>
      </c>
      <c r="L172" s="20" t="str">
        <f t="shared" ca="1" si="52"/>
        <v xml:space="preserve">  SV(t)per</v>
      </c>
      <c r="M172" s="53" t="str">
        <f t="shared" ca="1" si="53"/>
        <v xml:space="preserve"> SV(t)cum</v>
      </c>
      <c r="N172" s="55" t="str">
        <f t="shared" ca="1" si="54"/>
        <v>IEAC(t)nx</v>
      </c>
      <c r="O172" s="39" t="str">
        <f t="shared" ca="1" si="60"/>
        <v>Comp Date</v>
      </c>
      <c r="P172" s="25" t="str">
        <f>IF('Data Conv'!A173 = 0, "", 'Data Conv'!A173)</f>
        <v/>
      </c>
      <c r="Q172" s="25" t="str">
        <f>IF('Data Conv'!B173 = 0, "", 'Data Conv'!B173)</f>
        <v/>
      </c>
      <c r="R172" s="61" t="str">
        <f t="shared" si="59"/>
        <v>Period</v>
      </c>
      <c r="S172" s="55" t="str">
        <f ca="1" xml:space="preserve"> IF(ISNUMBER($W172),IF(COUNT($Q$3:$Q172)&gt;0,$W172 + $Q$204 - $V172 - $X172, $W172),"IEAC(t)sp")</f>
        <v>IEAC(t)sp</v>
      </c>
      <c r="T172" s="39" t="str">
        <f t="shared" ca="1" si="55"/>
        <v>Comp Date</v>
      </c>
      <c r="U172" s="59">
        <f>COUNTIF($P$3:$P172,"XX")</f>
        <v>0</v>
      </c>
      <c r="V172" s="59">
        <f>COUNTIF($Q$3:$Q172,"XX")</f>
        <v>0</v>
      </c>
      <c r="W172" s="158" t="str">
        <f t="shared" ca="1" si="56"/>
        <v>IEAC(t)sp</v>
      </c>
      <c r="X172" s="161" t="str">
        <f ca="1">IF(OR($P172 = "XX", ISNUMBER($P172)),IF($W172 &lt; MATCH(MAX($Q$3:$Q$202),$Q$3:$Q$202,1), COUNTIF(OFFSET($Q$3, $W172,0):$Q$202, "XX"),0), "DT Count")</f>
        <v>DT Count</v>
      </c>
      <c r="Y172" s="294" t="str">
        <f ca="1">IF(ISNUMBER(S172), 'Data Entry'!$E$16 *R172/S172, " ")</f>
        <v xml:space="preserve"> </v>
      </c>
      <c r="Z172" s="336"/>
    </row>
    <row r="173" spans="1:26" x14ac:dyDescent="0.2">
      <c r="A173" s="25" t="str">
        <f ca="1">'Data Conv'!G174</f>
        <v/>
      </c>
      <c r="B173" s="25" t="str">
        <f ca="1">'Data Conv'!H174</f>
        <v/>
      </c>
      <c r="C173" s="16" t="str">
        <f t="shared" ca="1" si="58"/>
        <v>Pc=&gt;Sc</v>
      </c>
      <c r="D173" s="17" t="str">
        <f t="shared" ca="1" si="44"/>
        <v xml:space="preserve">    NUM</v>
      </c>
      <c r="E173" s="17" t="str">
        <f t="shared" ca="1" si="45"/>
        <v xml:space="preserve">     DENOM</v>
      </c>
      <c r="F173" s="18" t="str">
        <f t="shared" ca="1" si="46"/>
        <v xml:space="preserve"> InterpVal</v>
      </c>
      <c r="G173" s="24" t="str">
        <f t="shared" ca="1" si="47"/>
        <v xml:space="preserve">  EScum</v>
      </c>
      <c r="H173" s="24" t="str">
        <f t="shared" ca="1" si="48"/>
        <v xml:space="preserve">   ESper</v>
      </c>
      <c r="I173" s="20" t="str">
        <f t="shared" ca="1" si="49"/>
        <v xml:space="preserve">  SPI(t)per</v>
      </c>
      <c r="J173" s="20" t="str">
        <f t="shared" ca="1" si="50"/>
        <v xml:space="preserve">  SPI(t)cum</v>
      </c>
      <c r="K173" s="22" t="str">
        <f t="shared" ca="1" si="51"/>
        <v>AT</v>
      </c>
      <c r="L173" s="20" t="str">
        <f t="shared" ca="1" si="52"/>
        <v xml:space="preserve">  SV(t)per</v>
      </c>
      <c r="M173" s="53" t="str">
        <f t="shared" ca="1" si="53"/>
        <v xml:space="preserve"> SV(t)cum</v>
      </c>
      <c r="N173" s="55" t="str">
        <f t="shared" ca="1" si="54"/>
        <v>IEAC(t)nx</v>
      </c>
      <c r="O173" s="39" t="str">
        <f t="shared" ca="1" si="60"/>
        <v>Comp Date</v>
      </c>
      <c r="P173" s="25" t="str">
        <f>IF('Data Conv'!A174 = 0, "", 'Data Conv'!A174)</f>
        <v/>
      </c>
      <c r="Q173" s="25" t="str">
        <f>IF('Data Conv'!B174 = 0, "", 'Data Conv'!B174)</f>
        <v/>
      </c>
      <c r="R173" s="61" t="str">
        <f t="shared" si="59"/>
        <v>Period</v>
      </c>
      <c r="S173" s="55" t="str">
        <f ca="1" xml:space="preserve"> IF(ISNUMBER($W173),IF(COUNT($Q$3:$Q173)&gt;0,$W173 + $Q$204 - $V173 - $X173, $W173),"IEAC(t)sp")</f>
        <v>IEAC(t)sp</v>
      </c>
      <c r="T173" s="39" t="str">
        <f t="shared" ca="1" si="55"/>
        <v>Comp Date</v>
      </c>
      <c r="U173" s="59">
        <f>COUNTIF($P$3:$P173,"XX")</f>
        <v>0</v>
      </c>
      <c r="V173" s="59">
        <f>COUNTIF($Q$3:$Q173,"XX")</f>
        <v>0</v>
      </c>
      <c r="W173" s="158" t="str">
        <f t="shared" ca="1" si="56"/>
        <v>IEAC(t)sp</v>
      </c>
      <c r="X173" s="161" t="str">
        <f ca="1">IF(OR($P173 = "XX", ISNUMBER($P173)),IF($W173 &lt; MATCH(MAX($Q$3:$Q$202),$Q$3:$Q$202,1), COUNTIF(OFFSET($Q$3, $W173,0):$Q$202, "XX"),0), "DT Count")</f>
        <v>DT Count</v>
      </c>
      <c r="Y173" s="294" t="str">
        <f ca="1">IF(ISNUMBER(S173), 'Data Entry'!$E$16 *R173/S173, " ")</f>
        <v xml:space="preserve"> </v>
      </c>
      <c r="Z173" s="336"/>
    </row>
    <row r="174" spans="1:26" x14ac:dyDescent="0.2">
      <c r="A174" s="25" t="str">
        <f ca="1">'Data Conv'!G175</f>
        <v/>
      </c>
      <c r="B174" s="25" t="str">
        <f ca="1">'Data Conv'!H175</f>
        <v/>
      </c>
      <c r="C174" s="16" t="str">
        <f t="shared" ca="1" si="58"/>
        <v>Pc=&gt;Sc</v>
      </c>
      <c r="D174" s="17" t="str">
        <f t="shared" ca="1" si="44"/>
        <v xml:space="preserve">    NUM</v>
      </c>
      <c r="E174" s="17" t="str">
        <f t="shared" ca="1" si="45"/>
        <v xml:space="preserve">     DENOM</v>
      </c>
      <c r="F174" s="18" t="str">
        <f t="shared" ca="1" si="46"/>
        <v xml:space="preserve"> InterpVal</v>
      </c>
      <c r="G174" s="24" t="str">
        <f t="shared" ca="1" si="47"/>
        <v xml:space="preserve">  EScum</v>
      </c>
      <c r="H174" s="24" t="str">
        <f t="shared" ca="1" si="48"/>
        <v xml:space="preserve">   ESper</v>
      </c>
      <c r="I174" s="20" t="str">
        <f t="shared" ca="1" si="49"/>
        <v xml:space="preserve">  SPI(t)per</v>
      </c>
      <c r="J174" s="20" t="str">
        <f t="shared" ca="1" si="50"/>
        <v xml:space="preserve">  SPI(t)cum</v>
      </c>
      <c r="K174" s="22" t="str">
        <f t="shared" ca="1" si="51"/>
        <v>AT</v>
      </c>
      <c r="L174" s="20" t="str">
        <f t="shared" ca="1" si="52"/>
        <v xml:space="preserve">  SV(t)per</v>
      </c>
      <c r="M174" s="53" t="str">
        <f t="shared" ca="1" si="53"/>
        <v xml:space="preserve"> SV(t)cum</v>
      </c>
      <c r="N174" s="55" t="str">
        <f t="shared" ca="1" si="54"/>
        <v>IEAC(t)nx</v>
      </c>
      <c r="O174" s="39" t="str">
        <f t="shared" ca="1" si="60"/>
        <v>Comp Date</v>
      </c>
      <c r="P174" s="25" t="str">
        <f>IF('Data Conv'!A175 = 0, "", 'Data Conv'!A175)</f>
        <v/>
      </c>
      <c r="Q174" s="25" t="str">
        <f>IF('Data Conv'!B175 = 0, "", 'Data Conv'!B175)</f>
        <v/>
      </c>
      <c r="R174" s="61" t="str">
        <f t="shared" si="59"/>
        <v>Period</v>
      </c>
      <c r="S174" s="55" t="str">
        <f ca="1" xml:space="preserve"> IF(ISNUMBER($W174),IF(COUNT($Q$3:$Q174)&gt;0,$W174 + $Q$204 - $V174 - $X174, $W174),"IEAC(t)sp")</f>
        <v>IEAC(t)sp</v>
      </c>
      <c r="T174" s="39" t="str">
        <f t="shared" ca="1" si="55"/>
        <v>Comp Date</v>
      </c>
      <c r="U174" s="59">
        <f>COUNTIF($P$3:$P174,"XX")</f>
        <v>0</v>
      </c>
      <c r="V174" s="59">
        <f>COUNTIF($Q$3:$Q174,"XX")</f>
        <v>0</v>
      </c>
      <c r="W174" s="158" t="str">
        <f t="shared" ca="1" si="56"/>
        <v>IEAC(t)sp</v>
      </c>
      <c r="X174" s="161" t="str">
        <f ca="1">IF(OR($P174 = "XX", ISNUMBER($P174)),IF($W174 &lt; MATCH(MAX($Q$3:$Q$202),$Q$3:$Q$202,1), COUNTIF(OFFSET($Q$3, $W174,0):$Q$202, "XX"),0), "DT Count")</f>
        <v>DT Count</v>
      </c>
      <c r="Y174" s="294" t="str">
        <f ca="1">IF(ISNUMBER(S174), 'Data Entry'!$E$16 *R174/S174, " ")</f>
        <v xml:space="preserve"> </v>
      </c>
      <c r="Z174" s="336"/>
    </row>
    <row r="175" spans="1:26" x14ac:dyDescent="0.2">
      <c r="A175" s="25" t="str">
        <f ca="1">'Data Conv'!G176</f>
        <v/>
      </c>
      <c r="B175" s="25" t="str">
        <f ca="1">'Data Conv'!H176</f>
        <v/>
      </c>
      <c r="C175" s="16" t="str">
        <f t="shared" ca="1" si="58"/>
        <v>Pc=&gt;Sc</v>
      </c>
      <c r="D175" s="17" t="str">
        <f t="shared" ca="1" si="44"/>
        <v xml:space="preserve">    NUM</v>
      </c>
      <c r="E175" s="17" t="str">
        <f t="shared" ca="1" si="45"/>
        <v xml:space="preserve">     DENOM</v>
      </c>
      <c r="F175" s="18" t="str">
        <f t="shared" ca="1" si="46"/>
        <v xml:space="preserve"> InterpVal</v>
      </c>
      <c r="G175" s="24" t="str">
        <f t="shared" ca="1" si="47"/>
        <v xml:space="preserve">  EScum</v>
      </c>
      <c r="H175" s="24" t="str">
        <f t="shared" ca="1" si="48"/>
        <v xml:space="preserve">   ESper</v>
      </c>
      <c r="I175" s="20" t="str">
        <f t="shared" ca="1" si="49"/>
        <v xml:space="preserve">  SPI(t)per</v>
      </c>
      <c r="J175" s="20" t="str">
        <f t="shared" ca="1" si="50"/>
        <v xml:space="preserve">  SPI(t)cum</v>
      </c>
      <c r="K175" s="22" t="str">
        <f t="shared" ca="1" si="51"/>
        <v>AT</v>
      </c>
      <c r="L175" s="20" t="str">
        <f t="shared" ca="1" si="52"/>
        <v xml:space="preserve">  SV(t)per</v>
      </c>
      <c r="M175" s="53" t="str">
        <f t="shared" ca="1" si="53"/>
        <v xml:space="preserve"> SV(t)cum</v>
      </c>
      <c r="N175" s="55" t="str">
        <f t="shared" ca="1" si="54"/>
        <v>IEAC(t)nx</v>
      </c>
      <c r="O175" s="39" t="str">
        <f t="shared" ca="1" si="60"/>
        <v>Comp Date</v>
      </c>
      <c r="P175" s="25" t="str">
        <f>IF('Data Conv'!A176 = 0, "", 'Data Conv'!A176)</f>
        <v/>
      </c>
      <c r="Q175" s="25" t="str">
        <f>IF('Data Conv'!B176 = 0, "", 'Data Conv'!B176)</f>
        <v/>
      </c>
      <c r="R175" s="61" t="str">
        <f t="shared" si="59"/>
        <v>Period</v>
      </c>
      <c r="S175" s="55" t="str">
        <f ca="1" xml:space="preserve"> IF(ISNUMBER($W175),IF(COUNT($Q$3:$Q175)&gt;0,$W175 + $Q$204 - $V175 - $X175, $W175),"IEAC(t)sp")</f>
        <v>IEAC(t)sp</v>
      </c>
      <c r="T175" s="39" t="str">
        <f t="shared" ca="1" si="55"/>
        <v>Comp Date</v>
      </c>
      <c r="U175" s="59">
        <f>COUNTIF($P$3:$P175,"XX")</f>
        <v>0</v>
      </c>
      <c r="V175" s="59">
        <f>COUNTIF($Q$3:$Q175,"XX")</f>
        <v>0</v>
      </c>
      <c r="W175" s="158" t="str">
        <f t="shared" ca="1" si="56"/>
        <v>IEAC(t)sp</v>
      </c>
      <c r="X175" s="161" t="str">
        <f ca="1">IF(OR($P175 = "XX", ISNUMBER($P175)),IF($W175 &lt; MATCH(MAX($Q$3:$Q$202),$Q$3:$Q$202,1), COUNTIF(OFFSET($Q$3, $W175,0):$Q$202, "XX"),0), "DT Count")</f>
        <v>DT Count</v>
      </c>
      <c r="Y175" s="294" t="str">
        <f ca="1">IF(ISNUMBER(S175), 'Data Entry'!$E$16 *R175/S175, " ")</f>
        <v xml:space="preserve"> </v>
      </c>
      <c r="Z175" s="336"/>
    </row>
    <row r="176" spans="1:26" x14ac:dyDescent="0.2">
      <c r="A176" s="25" t="str">
        <f ca="1">'Data Conv'!G177</f>
        <v/>
      </c>
      <c r="B176" s="25" t="str">
        <f ca="1">'Data Conv'!H177</f>
        <v/>
      </c>
      <c r="C176" s="16" t="str">
        <f t="shared" ca="1" si="58"/>
        <v>Pc=&gt;Sc</v>
      </c>
      <c r="D176" s="17" t="str">
        <f t="shared" ca="1" si="44"/>
        <v xml:space="preserve">    NUM</v>
      </c>
      <c r="E176" s="17" t="str">
        <f t="shared" ca="1" si="45"/>
        <v xml:space="preserve">     DENOM</v>
      </c>
      <c r="F176" s="18" t="str">
        <f t="shared" ca="1" si="46"/>
        <v xml:space="preserve"> InterpVal</v>
      </c>
      <c r="G176" s="24" t="str">
        <f t="shared" ca="1" si="47"/>
        <v xml:space="preserve">  EScum</v>
      </c>
      <c r="H176" s="24" t="str">
        <f t="shared" ca="1" si="48"/>
        <v xml:space="preserve">   ESper</v>
      </c>
      <c r="I176" s="20" t="str">
        <f t="shared" ca="1" si="49"/>
        <v xml:space="preserve">  SPI(t)per</v>
      </c>
      <c r="J176" s="20" t="str">
        <f t="shared" ca="1" si="50"/>
        <v xml:space="preserve">  SPI(t)cum</v>
      </c>
      <c r="K176" s="22" t="str">
        <f t="shared" ca="1" si="51"/>
        <v>AT</v>
      </c>
      <c r="L176" s="20" t="str">
        <f t="shared" ca="1" si="52"/>
        <v xml:space="preserve">  SV(t)per</v>
      </c>
      <c r="M176" s="53" t="str">
        <f t="shared" ca="1" si="53"/>
        <v xml:space="preserve"> SV(t)cum</v>
      </c>
      <c r="N176" s="55" t="str">
        <f t="shared" ca="1" si="54"/>
        <v>IEAC(t)nx</v>
      </c>
      <c r="O176" s="39" t="str">
        <f t="shared" ca="1" si="60"/>
        <v>Comp Date</v>
      </c>
      <c r="P176" s="25" t="str">
        <f>IF('Data Conv'!A177 = 0, "", 'Data Conv'!A177)</f>
        <v/>
      </c>
      <c r="Q176" s="25" t="str">
        <f>IF('Data Conv'!B177 = 0, "", 'Data Conv'!B177)</f>
        <v/>
      </c>
      <c r="R176" s="61" t="str">
        <f t="shared" si="59"/>
        <v>Period</v>
      </c>
      <c r="S176" s="55" t="str">
        <f ca="1" xml:space="preserve"> IF(ISNUMBER($W176),IF(COUNT($Q$3:$Q176)&gt;0,$W176 + $Q$204 - $V176 - $X176, $W176),"IEAC(t)sp")</f>
        <v>IEAC(t)sp</v>
      </c>
      <c r="T176" s="39" t="str">
        <f t="shared" ca="1" si="55"/>
        <v>Comp Date</v>
      </c>
      <c r="U176" s="59">
        <f>COUNTIF($P$3:$P176,"XX")</f>
        <v>0</v>
      </c>
      <c r="V176" s="59">
        <f>COUNTIF($Q$3:$Q176,"XX")</f>
        <v>0</v>
      </c>
      <c r="W176" s="158" t="str">
        <f t="shared" ca="1" si="56"/>
        <v>IEAC(t)sp</v>
      </c>
      <c r="X176" s="161" t="str">
        <f ca="1">IF(OR($P176 = "XX", ISNUMBER($P176)),IF($W176 &lt; MATCH(MAX($Q$3:$Q$202),$Q$3:$Q$202,1), COUNTIF(OFFSET($Q$3, $W176,0):$Q$202, "XX"),0), "DT Count")</f>
        <v>DT Count</v>
      </c>
      <c r="Y176" s="294" t="str">
        <f ca="1">IF(ISNUMBER(S176), 'Data Entry'!$E$16 *R176/S176, " ")</f>
        <v xml:space="preserve"> </v>
      </c>
      <c r="Z176" s="336"/>
    </row>
    <row r="177" spans="1:26" x14ac:dyDescent="0.2">
      <c r="A177" s="25" t="str">
        <f ca="1">'Data Conv'!G178</f>
        <v/>
      </c>
      <c r="B177" s="25" t="str">
        <f ca="1">'Data Conv'!H178</f>
        <v/>
      </c>
      <c r="C177" s="16" t="str">
        <f t="shared" ca="1" si="58"/>
        <v>Pc=&gt;Sc</v>
      </c>
      <c r="D177" s="17" t="str">
        <f t="shared" ca="1" si="44"/>
        <v xml:space="preserve">    NUM</v>
      </c>
      <c r="E177" s="17" t="str">
        <f t="shared" ca="1" si="45"/>
        <v xml:space="preserve">     DENOM</v>
      </c>
      <c r="F177" s="18" t="str">
        <f t="shared" ca="1" si="46"/>
        <v xml:space="preserve"> InterpVal</v>
      </c>
      <c r="G177" s="24" t="str">
        <f t="shared" ca="1" si="47"/>
        <v xml:space="preserve">  EScum</v>
      </c>
      <c r="H177" s="24" t="str">
        <f t="shared" ca="1" si="48"/>
        <v xml:space="preserve">   ESper</v>
      </c>
      <c r="I177" s="20" t="str">
        <f t="shared" ca="1" si="49"/>
        <v xml:space="preserve">  SPI(t)per</v>
      </c>
      <c r="J177" s="20" t="str">
        <f t="shared" ca="1" si="50"/>
        <v xml:space="preserve">  SPI(t)cum</v>
      </c>
      <c r="K177" s="22" t="str">
        <f t="shared" ca="1" si="51"/>
        <v>AT</v>
      </c>
      <c r="L177" s="20" t="str">
        <f t="shared" ca="1" si="52"/>
        <v xml:space="preserve">  SV(t)per</v>
      </c>
      <c r="M177" s="53" t="str">
        <f t="shared" ca="1" si="53"/>
        <v xml:space="preserve"> SV(t)cum</v>
      </c>
      <c r="N177" s="55" t="str">
        <f t="shared" ca="1" si="54"/>
        <v>IEAC(t)nx</v>
      </c>
      <c r="O177" s="39" t="str">
        <f t="shared" ca="1" si="60"/>
        <v>Comp Date</v>
      </c>
      <c r="P177" s="25" t="str">
        <f>IF('Data Conv'!A178 = 0, "", 'Data Conv'!A178)</f>
        <v/>
      </c>
      <c r="Q177" s="25" t="str">
        <f>IF('Data Conv'!B178 = 0, "", 'Data Conv'!B178)</f>
        <v/>
      </c>
      <c r="R177" s="61" t="str">
        <f t="shared" si="59"/>
        <v>Period</v>
      </c>
      <c r="S177" s="55" t="str">
        <f ca="1" xml:space="preserve"> IF(ISNUMBER($W177),IF(COUNT($Q$3:$Q177)&gt;0,$W177 + $Q$204 - $V177 - $X177, $W177),"IEAC(t)sp")</f>
        <v>IEAC(t)sp</v>
      </c>
      <c r="T177" s="39" t="str">
        <f t="shared" ca="1" si="55"/>
        <v>Comp Date</v>
      </c>
      <c r="U177" s="59">
        <f>COUNTIF($P$3:$P177,"XX")</f>
        <v>0</v>
      </c>
      <c r="V177" s="59">
        <f>COUNTIF($Q$3:$Q177,"XX")</f>
        <v>0</v>
      </c>
      <c r="W177" s="158" t="str">
        <f t="shared" ca="1" si="56"/>
        <v>IEAC(t)sp</v>
      </c>
      <c r="X177" s="161" t="str">
        <f ca="1">IF(OR($P177 = "XX", ISNUMBER($P177)),IF($W177 &lt; MATCH(MAX($Q$3:$Q$202),$Q$3:$Q$202,1), COUNTIF(OFFSET($Q$3, $W177,0):$Q$202, "XX"),0), "DT Count")</f>
        <v>DT Count</v>
      </c>
      <c r="Y177" s="294" t="str">
        <f ca="1">IF(ISNUMBER(S177), 'Data Entry'!$E$16 *R177/S177, " ")</f>
        <v xml:space="preserve"> </v>
      </c>
      <c r="Z177" s="336"/>
    </row>
    <row r="178" spans="1:26" x14ac:dyDescent="0.2">
      <c r="A178" s="25" t="str">
        <f ca="1">'Data Conv'!G179</f>
        <v/>
      </c>
      <c r="B178" s="25" t="str">
        <f ca="1">'Data Conv'!H179</f>
        <v/>
      </c>
      <c r="C178" s="16" t="str">
        <f t="shared" ca="1" si="58"/>
        <v>Pc=&gt;Sc</v>
      </c>
      <c r="D178" s="17" t="str">
        <f t="shared" ca="1" si="44"/>
        <v xml:space="preserve">    NUM</v>
      </c>
      <c r="E178" s="17" t="str">
        <f t="shared" ca="1" si="45"/>
        <v xml:space="preserve">     DENOM</v>
      </c>
      <c r="F178" s="18" t="str">
        <f t="shared" ca="1" si="46"/>
        <v xml:space="preserve"> InterpVal</v>
      </c>
      <c r="G178" s="24" t="str">
        <f t="shared" ca="1" si="47"/>
        <v xml:space="preserve">  EScum</v>
      </c>
      <c r="H178" s="24" t="str">
        <f t="shared" ca="1" si="48"/>
        <v xml:space="preserve">   ESper</v>
      </c>
      <c r="I178" s="20" t="str">
        <f t="shared" ca="1" si="49"/>
        <v xml:space="preserve">  SPI(t)per</v>
      </c>
      <c r="J178" s="20" t="str">
        <f t="shared" ca="1" si="50"/>
        <v xml:space="preserve">  SPI(t)cum</v>
      </c>
      <c r="K178" s="22" t="str">
        <f t="shared" ca="1" si="51"/>
        <v>AT</v>
      </c>
      <c r="L178" s="20" t="str">
        <f t="shared" ca="1" si="52"/>
        <v xml:space="preserve">  SV(t)per</v>
      </c>
      <c r="M178" s="53" t="str">
        <f t="shared" ca="1" si="53"/>
        <v xml:space="preserve"> SV(t)cum</v>
      </c>
      <c r="N178" s="55" t="str">
        <f t="shared" ca="1" si="54"/>
        <v>IEAC(t)nx</v>
      </c>
      <c r="O178" s="39" t="str">
        <f t="shared" ca="1" si="60"/>
        <v>Comp Date</v>
      </c>
      <c r="P178" s="25" t="str">
        <f>IF('Data Conv'!A179 = 0, "", 'Data Conv'!A179)</f>
        <v/>
      </c>
      <c r="Q178" s="25" t="str">
        <f>IF('Data Conv'!B179 = 0, "", 'Data Conv'!B179)</f>
        <v/>
      </c>
      <c r="R178" s="61" t="str">
        <f t="shared" si="59"/>
        <v>Period</v>
      </c>
      <c r="S178" s="55" t="str">
        <f ca="1" xml:space="preserve"> IF(ISNUMBER($W178),IF(COUNT($Q$3:$Q178)&gt;0,$W178 + $Q$204 - $V178 - $X178, $W178),"IEAC(t)sp")</f>
        <v>IEAC(t)sp</v>
      </c>
      <c r="T178" s="39" t="str">
        <f t="shared" ca="1" si="55"/>
        <v>Comp Date</v>
      </c>
      <c r="U178" s="59">
        <f>COUNTIF($P$3:$P178,"XX")</f>
        <v>0</v>
      </c>
      <c r="V178" s="59">
        <f>COUNTIF($Q$3:$Q178,"XX")</f>
        <v>0</v>
      </c>
      <c r="W178" s="158" t="str">
        <f t="shared" ca="1" si="56"/>
        <v>IEAC(t)sp</v>
      </c>
      <c r="X178" s="161" t="str">
        <f ca="1">IF(OR($P178 = "XX", ISNUMBER($P178)),IF($W178 &lt; MATCH(MAX($Q$3:$Q$202),$Q$3:$Q$202,1), COUNTIF(OFFSET($Q$3, $W178,0):$Q$202, "XX"),0), "DT Count")</f>
        <v>DT Count</v>
      </c>
      <c r="Y178" s="294" t="str">
        <f ca="1">IF(ISNUMBER(S178), 'Data Entry'!$E$16 *R178/S178, " ")</f>
        <v xml:space="preserve"> </v>
      </c>
      <c r="Z178" s="336"/>
    </row>
    <row r="179" spans="1:26" x14ac:dyDescent="0.2">
      <c r="A179" s="25" t="str">
        <f ca="1">'Data Conv'!G180</f>
        <v/>
      </c>
      <c r="B179" s="25" t="str">
        <f ca="1">'Data Conv'!H180</f>
        <v/>
      </c>
      <c r="C179" s="16" t="str">
        <f t="shared" ca="1" si="58"/>
        <v>Pc=&gt;Sc</v>
      </c>
      <c r="D179" s="17" t="str">
        <f t="shared" ca="1" si="44"/>
        <v xml:space="preserve">    NUM</v>
      </c>
      <c r="E179" s="17" t="str">
        <f t="shared" ca="1" si="45"/>
        <v xml:space="preserve">     DENOM</v>
      </c>
      <c r="F179" s="18" t="str">
        <f t="shared" ca="1" si="46"/>
        <v xml:space="preserve"> InterpVal</v>
      </c>
      <c r="G179" s="24" t="str">
        <f t="shared" ca="1" si="47"/>
        <v xml:space="preserve">  EScum</v>
      </c>
      <c r="H179" s="24" t="str">
        <f t="shared" ca="1" si="48"/>
        <v xml:space="preserve">   ESper</v>
      </c>
      <c r="I179" s="20" t="str">
        <f t="shared" ca="1" si="49"/>
        <v xml:space="preserve">  SPI(t)per</v>
      </c>
      <c r="J179" s="20" t="str">
        <f t="shared" ca="1" si="50"/>
        <v xml:space="preserve">  SPI(t)cum</v>
      </c>
      <c r="K179" s="22" t="str">
        <f t="shared" ca="1" si="51"/>
        <v>AT</v>
      </c>
      <c r="L179" s="20" t="str">
        <f t="shared" ca="1" si="52"/>
        <v xml:space="preserve">  SV(t)per</v>
      </c>
      <c r="M179" s="53" t="str">
        <f t="shared" ca="1" si="53"/>
        <v xml:space="preserve"> SV(t)cum</v>
      </c>
      <c r="N179" s="55" t="str">
        <f t="shared" ca="1" si="54"/>
        <v>IEAC(t)nx</v>
      </c>
      <c r="O179" s="39" t="str">
        <f t="shared" ca="1" si="60"/>
        <v>Comp Date</v>
      </c>
      <c r="P179" s="25" t="str">
        <f>IF('Data Conv'!A180 = 0, "", 'Data Conv'!A180)</f>
        <v/>
      </c>
      <c r="Q179" s="25" t="str">
        <f>IF('Data Conv'!B180 = 0, "", 'Data Conv'!B180)</f>
        <v/>
      </c>
      <c r="R179" s="61" t="str">
        <f t="shared" si="59"/>
        <v>Period</v>
      </c>
      <c r="S179" s="55" t="str">
        <f ca="1" xml:space="preserve"> IF(ISNUMBER($W179),IF(COUNT($Q$3:$Q179)&gt;0,$W179 + $Q$204 - $V179 - $X179, $W179),"IEAC(t)sp")</f>
        <v>IEAC(t)sp</v>
      </c>
      <c r="T179" s="39" t="str">
        <f t="shared" ca="1" si="55"/>
        <v>Comp Date</v>
      </c>
      <c r="U179" s="59">
        <f>COUNTIF($P$3:$P179,"XX")</f>
        <v>0</v>
      </c>
      <c r="V179" s="59">
        <f>COUNTIF($Q$3:$Q179,"XX")</f>
        <v>0</v>
      </c>
      <c r="W179" s="158" t="str">
        <f t="shared" ca="1" si="56"/>
        <v>IEAC(t)sp</v>
      </c>
      <c r="X179" s="161" t="str">
        <f ca="1">IF(OR($P179 = "XX", ISNUMBER($P179)),IF($W179 &lt; MATCH(MAX($Q$3:$Q$202),$Q$3:$Q$202,1), COUNTIF(OFFSET($Q$3, $W179,0):$Q$202, "XX"),0), "DT Count")</f>
        <v>DT Count</v>
      </c>
      <c r="Y179" s="294" t="str">
        <f ca="1">IF(ISNUMBER(S179), 'Data Entry'!$E$16 *R179/S179, " ")</f>
        <v xml:space="preserve"> </v>
      </c>
      <c r="Z179" s="336"/>
    </row>
    <row r="180" spans="1:26" x14ac:dyDescent="0.2">
      <c r="A180" s="25" t="str">
        <f ca="1">'Data Conv'!G181</f>
        <v/>
      </c>
      <c r="B180" s="25" t="str">
        <f ca="1">'Data Conv'!H181</f>
        <v/>
      </c>
      <c r="C180" s="16" t="str">
        <f t="shared" ca="1" si="58"/>
        <v>Pc=&gt;Sc</v>
      </c>
      <c r="D180" s="17" t="str">
        <f t="shared" ca="1" si="44"/>
        <v xml:space="preserve">    NUM</v>
      </c>
      <c r="E180" s="17" t="str">
        <f t="shared" ca="1" si="45"/>
        <v xml:space="preserve">     DENOM</v>
      </c>
      <c r="F180" s="18" t="str">
        <f t="shared" ca="1" si="46"/>
        <v xml:space="preserve"> InterpVal</v>
      </c>
      <c r="G180" s="24" t="str">
        <f t="shared" ca="1" si="47"/>
        <v xml:space="preserve">  EScum</v>
      </c>
      <c r="H180" s="24" t="str">
        <f t="shared" ca="1" si="48"/>
        <v xml:space="preserve">   ESper</v>
      </c>
      <c r="I180" s="20" t="str">
        <f t="shared" ca="1" si="49"/>
        <v xml:space="preserve">  SPI(t)per</v>
      </c>
      <c r="J180" s="20" t="str">
        <f t="shared" ca="1" si="50"/>
        <v xml:space="preserve">  SPI(t)cum</v>
      </c>
      <c r="K180" s="22" t="str">
        <f t="shared" ca="1" si="51"/>
        <v>AT</v>
      </c>
      <c r="L180" s="20" t="str">
        <f t="shared" ca="1" si="52"/>
        <v xml:space="preserve">  SV(t)per</v>
      </c>
      <c r="M180" s="53" t="str">
        <f t="shared" ca="1" si="53"/>
        <v xml:space="preserve"> SV(t)cum</v>
      </c>
      <c r="N180" s="55" t="str">
        <f t="shared" ca="1" si="54"/>
        <v>IEAC(t)nx</v>
      </c>
      <c r="O180" s="39" t="str">
        <f t="shared" ca="1" si="60"/>
        <v>Comp Date</v>
      </c>
      <c r="P180" s="25" t="str">
        <f>IF('Data Conv'!A181 = 0, "", 'Data Conv'!A181)</f>
        <v/>
      </c>
      <c r="Q180" s="25" t="str">
        <f>IF('Data Conv'!B181 = 0, "", 'Data Conv'!B181)</f>
        <v/>
      </c>
      <c r="R180" s="61" t="str">
        <f t="shared" si="59"/>
        <v>Period</v>
      </c>
      <c r="S180" s="55" t="str">
        <f ca="1" xml:space="preserve"> IF(ISNUMBER($W180),IF(COUNT($Q$3:$Q180)&gt;0,$W180 + $Q$204 - $V180 - $X180, $W180),"IEAC(t)sp")</f>
        <v>IEAC(t)sp</v>
      </c>
      <c r="T180" s="39" t="str">
        <f t="shared" ca="1" si="55"/>
        <v>Comp Date</v>
      </c>
      <c r="U180" s="59">
        <f>COUNTIF($P$3:$P180,"XX")</f>
        <v>0</v>
      </c>
      <c r="V180" s="59">
        <f>COUNTIF($Q$3:$Q180,"XX")</f>
        <v>0</v>
      </c>
      <c r="W180" s="158" t="str">
        <f t="shared" ca="1" si="56"/>
        <v>IEAC(t)sp</v>
      </c>
      <c r="X180" s="161" t="str">
        <f ca="1">IF(OR($P180 = "XX", ISNUMBER($P180)),IF($W180 &lt; MATCH(MAX($Q$3:$Q$202),$Q$3:$Q$202,1), COUNTIF(OFFSET($Q$3, $W180,0):$Q$202, "XX"),0), "DT Count")</f>
        <v>DT Count</v>
      </c>
      <c r="Y180" s="294" t="str">
        <f ca="1">IF(ISNUMBER(S180), 'Data Entry'!$E$16 *R180/S180, " ")</f>
        <v xml:space="preserve"> </v>
      </c>
      <c r="Z180" s="336"/>
    </row>
    <row r="181" spans="1:26" x14ac:dyDescent="0.2">
      <c r="A181" s="25" t="str">
        <f ca="1">'Data Conv'!G182</f>
        <v/>
      </c>
      <c r="B181" s="25" t="str">
        <f ca="1">'Data Conv'!H182</f>
        <v/>
      </c>
      <c r="C181" s="16" t="str">
        <f t="shared" ca="1" si="58"/>
        <v>Pc=&gt;Sc</v>
      </c>
      <c r="D181" s="17" t="str">
        <f t="shared" ref="D181:D202" ca="1" si="61">IF(ISNUMBER(A181),A181-OFFSET($B$3,C181-1,0),"    NUM")</f>
        <v xml:space="preserve">    NUM</v>
      </c>
      <c r="E181" s="17" t="str">
        <f t="shared" ref="E181:E202" ca="1" si="62">IF(ISNUMBER(A181),IF(ISNUMBER(OFFSET($B$3,C181,0)), OFFSET($B$3,C181,0) - OFFSET($B$3,C181-1,0), -OFFSET($B$3,C181-1,0)),"     DENOM")</f>
        <v xml:space="preserve">     DENOM</v>
      </c>
      <c r="F181" s="18" t="str">
        <f t="shared" ref="F181:F202" ca="1" si="63">IF(ISNUMBER(A181),IF(E181 = 0,0,D181/E181)," InterpVal")</f>
        <v xml:space="preserve"> InterpVal</v>
      </c>
      <c r="G181" s="24" t="str">
        <f t="shared" ref="G181:G202" ca="1" si="64">IF(ISNUMBER(A181),C181+F181,"  EScum")</f>
        <v xml:space="preserve">  EScum</v>
      </c>
      <c r="H181" s="24" t="str">
        <f t="shared" ref="H181:H202" ca="1" si="65">IF(ISNUMBER(A181),G181-G180,"   ESper")</f>
        <v xml:space="preserve">   ESper</v>
      </c>
      <c r="I181" s="20" t="str">
        <f t="shared" ref="I181:I202" ca="1" si="66">IF(ISNUMBER(A181),H181/1,"  SPI(t)per")</f>
        <v xml:space="preserve">  SPI(t)per</v>
      </c>
      <c r="J181" s="20" t="str">
        <f t="shared" ref="J181:J202" ca="1" si="67">IF(ISNUMBER(A181),G181/K181,"  SPI(t)cum")</f>
        <v xml:space="preserve">  SPI(t)cum</v>
      </c>
      <c r="K181" s="22" t="str">
        <f t="shared" ref="K181:K202" ca="1" si="68">IF(ISNUMBER(A181),K180 + 1,  "AT")</f>
        <v>AT</v>
      </c>
      <c r="L181" s="20" t="str">
        <f t="shared" ref="L181:L202" ca="1" si="69">IF(ISNUMBER(A181),H181 - 1,"  SV(t)per")</f>
        <v xml:space="preserve">  SV(t)per</v>
      </c>
      <c r="M181" s="53" t="str">
        <f t="shared" ref="M181:M202" ca="1" si="70">IF(ISNUMBER(A181),G181 - K181," SV(t)cum")</f>
        <v xml:space="preserve"> SV(t)cum</v>
      </c>
      <c r="N181" s="55" t="str">
        <f t="shared" ref="N181:N202" ca="1" si="71">IF(AND(ISNUMBER(J181),ISNUMBER($Q$206)),$Q$206/J181,"IEAC(t)nx")</f>
        <v>IEAC(t)nx</v>
      </c>
      <c r="O181" s="39" t="str">
        <f t="shared" ca="1" si="60"/>
        <v>Comp Date</v>
      </c>
      <c r="P181" s="25" t="str">
        <f>IF('Data Conv'!A182 = 0, "", 'Data Conv'!A182)</f>
        <v/>
      </c>
      <c r="Q181" s="25" t="str">
        <f>IF('Data Conv'!B182 = 0, "", 'Data Conv'!B182)</f>
        <v/>
      </c>
      <c r="R181" s="61" t="str">
        <f t="shared" si="59"/>
        <v>Period</v>
      </c>
      <c r="S181" s="55" t="str">
        <f ca="1" xml:space="preserve"> IF(ISNUMBER($W181),IF(COUNT($Q$3:$Q181)&gt;0,$W181 + $Q$204 - $V181 - $X181, $W181),"IEAC(t)sp")</f>
        <v>IEAC(t)sp</v>
      </c>
      <c r="T181" s="39" t="str">
        <f t="shared" ref="T181:T202" ca="1" si="72">IF(AND(ISNUMBER(S181),ISNUMBER($O$204)),$O$204 + S181*$T$203,"Comp Date")</f>
        <v>Comp Date</v>
      </c>
      <c r="U181" s="59">
        <f>COUNTIF($P$3:$P181,"XX")</f>
        <v>0</v>
      </c>
      <c r="V181" s="59">
        <f>COUNTIF($Q$3:$Q181,"XX")</f>
        <v>0</v>
      </c>
      <c r="W181" s="158" t="str">
        <f t="shared" ref="W181:W202" ca="1" si="73">IF(OR(ISBLANK(OFFSET($J181, - $U181,0)),$Q$206=0),"IEAC(t)sp",IF(ISNUMBER($P181),$Q$206/OFFSET($J181,-$U181,0)+$U181,IF($P181="XX",$W180+1,"IEAC(t)sp2")))</f>
        <v>IEAC(t)sp</v>
      </c>
      <c r="X181" s="161" t="str">
        <f ca="1">IF(OR($P181 = "XX", ISNUMBER($P181)),IF($W181 &lt; MATCH(MAX($Q$3:$Q$202),$Q$3:$Q$202,1), COUNTIF(OFFSET($Q$3, $W181,0):$Q$202, "XX"),0), "DT Count")</f>
        <v>DT Count</v>
      </c>
      <c r="Y181" s="294" t="str">
        <f ca="1">IF(ISNUMBER(S181), 'Data Entry'!$E$16 *R181/S181, " ")</f>
        <v xml:space="preserve"> </v>
      </c>
      <c r="Z181" s="336"/>
    </row>
    <row r="182" spans="1:26" x14ac:dyDescent="0.2">
      <c r="A182" s="25" t="str">
        <f ca="1">'Data Conv'!G183</f>
        <v/>
      </c>
      <c r="B182" s="25" t="str">
        <f ca="1">'Data Conv'!H183</f>
        <v/>
      </c>
      <c r="C182" s="16" t="str">
        <f t="shared" ca="1" si="58"/>
        <v>Pc=&gt;Sc</v>
      </c>
      <c r="D182" s="17" t="str">
        <f t="shared" ca="1" si="61"/>
        <v xml:space="preserve">    NUM</v>
      </c>
      <c r="E182" s="17" t="str">
        <f t="shared" ca="1" si="62"/>
        <v xml:space="preserve">     DENOM</v>
      </c>
      <c r="F182" s="18" t="str">
        <f t="shared" ca="1" si="63"/>
        <v xml:space="preserve"> InterpVal</v>
      </c>
      <c r="G182" s="24" t="str">
        <f t="shared" ca="1" si="64"/>
        <v xml:space="preserve">  EScum</v>
      </c>
      <c r="H182" s="24" t="str">
        <f t="shared" ca="1" si="65"/>
        <v xml:space="preserve">   ESper</v>
      </c>
      <c r="I182" s="20" t="str">
        <f t="shared" ca="1" si="66"/>
        <v xml:space="preserve">  SPI(t)per</v>
      </c>
      <c r="J182" s="20" t="str">
        <f t="shared" ca="1" si="67"/>
        <v xml:space="preserve">  SPI(t)cum</v>
      </c>
      <c r="K182" s="22" t="str">
        <f t="shared" ca="1" si="68"/>
        <v>AT</v>
      </c>
      <c r="L182" s="20" t="str">
        <f t="shared" ca="1" si="69"/>
        <v xml:space="preserve">  SV(t)per</v>
      </c>
      <c r="M182" s="53" t="str">
        <f t="shared" ca="1" si="70"/>
        <v xml:space="preserve"> SV(t)cum</v>
      </c>
      <c r="N182" s="55" t="str">
        <f t="shared" ca="1" si="71"/>
        <v>IEAC(t)nx</v>
      </c>
      <c r="O182" s="39" t="str">
        <f t="shared" ca="1" si="60"/>
        <v>Comp Date</v>
      </c>
      <c r="P182" s="25" t="str">
        <f>IF('Data Conv'!A183 = 0, "", 'Data Conv'!A183)</f>
        <v/>
      </c>
      <c r="Q182" s="25" t="str">
        <f>IF('Data Conv'!B183 = 0, "", 'Data Conv'!B183)</f>
        <v/>
      </c>
      <c r="R182" s="61" t="str">
        <f t="shared" si="59"/>
        <v>Period</v>
      </c>
      <c r="S182" s="55" t="str">
        <f ca="1" xml:space="preserve"> IF(ISNUMBER($W182),IF(COUNT($Q$3:$Q182)&gt;0,$W182 + $Q$204 - $V182 - $X182, $W182),"IEAC(t)sp")</f>
        <v>IEAC(t)sp</v>
      </c>
      <c r="T182" s="39" t="str">
        <f t="shared" ca="1" si="72"/>
        <v>Comp Date</v>
      </c>
      <c r="U182" s="59">
        <f>COUNTIF($P$3:$P182,"XX")</f>
        <v>0</v>
      </c>
      <c r="V182" s="59">
        <f>COUNTIF($Q$3:$Q182,"XX")</f>
        <v>0</v>
      </c>
      <c r="W182" s="158" t="str">
        <f t="shared" ca="1" si="73"/>
        <v>IEAC(t)sp</v>
      </c>
      <c r="X182" s="161" t="str">
        <f ca="1">IF(OR($P182 = "XX", ISNUMBER($P182)),IF($W182 &lt; MATCH(MAX($Q$3:$Q$202),$Q$3:$Q$202,1), COUNTIF(OFFSET($Q$3, $W182,0):$Q$202, "XX"),0), "DT Count")</f>
        <v>DT Count</v>
      </c>
      <c r="Y182" s="294" t="str">
        <f ca="1">IF(ISNUMBER(S182), 'Data Entry'!$E$16 *R182/S182, " ")</f>
        <v xml:space="preserve"> </v>
      </c>
      <c r="Z182" s="336"/>
    </row>
    <row r="183" spans="1:26" x14ac:dyDescent="0.2">
      <c r="A183" s="25" t="str">
        <f ca="1">'Data Conv'!G184</f>
        <v/>
      </c>
      <c r="B183" s="25" t="str">
        <f ca="1">'Data Conv'!H184</f>
        <v/>
      </c>
      <c r="C183" s="16" t="str">
        <f t="shared" ca="1" si="58"/>
        <v>Pc=&gt;Sc</v>
      </c>
      <c r="D183" s="17" t="str">
        <f t="shared" ca="1" si="61"/>
        <v xml:space="preserve">    NUM</v>
      </c>
      <c r="E183" s="17" t="str">
        <f t="shared" ca="1" si="62"/>
        <v xml:space="preserve">     DENOM</v>
      </c>
      <c r="F183" s="18" t="str">
        <f t="shared" ca="1" si="63"/>
        <v xml:space="preserve"> InterpVal</v>
      </c>
      <c r="G183" s="24" t="str">
        <f t="shared" ca="1" si="64"/>
        <v xml:space="preserve">  EScum</v>
      </c>
      <c r="H183" s="24" t="str">
        <f t="shared" ca="1" si="65"/>
        <v xml:space="preserve">   ESper</v>
      </c>
      <c r="I183" s="20" t="str">
        <f t="shared" ca="1" si="66"/>
        <v xml:space="preserve">  SPI(t)per</v>
      </c>
      <c r="J183" s="20" t="str">
        <f t="shared" ca="1" si="67"/>
        <v xml:space="preserve">  SPI(t)cum</v>
      </c>
      <c r="K183" s="22" t="str">
        <f t="shared" ca="1" si="68"/>
        <v>AT</v>
      </c>
      <c r="L183" s="20" t="str">
        <f t="shared" ca="1" si="69"/>
        <v xml:space="preserve">  SV(t)per</v>
      </c>
      <c r="M183" s="53" t="str">
        <f t="shared" ca="1" si="70"/>
        <v xml:space="preserve"> SV(t)cum</v>
      </c>
      <c r="N183" s="55" t="str">
        <f t="shared" ca="1" si="71"/>
        <v>IEAC(t)nx</v>
      </c>
      <c r="O183" s="39" t="str">
        <f t="shared" ca="1" si="60"/>
        <v>Comp Date</v>
      </c>
      <c r="P183" s="25" t="str">
        <f>IF('Data Conv'!A184 = 0, "", 'Data Conv'!A184)</f>
        <v/>
      </c>
      <c r="Q183" s="25" t="str">
        <f>IF('Data Conv'!B184 = 0, "", 'Data Conv'!B184)</f>
        <v/>
      </c>
      <c r="R183" s="61" t="str">
        <f t="shared" si="59"/>
        <v>Period</v>
      </c>
      <c r="S183" s="55" t="str">
        <f ca="1" xml:space="preserve"> IF(ISNUMBER($W183),IF(COUNT($Q$3:$Q183)&gt;0,$W183 + $Q$204 - $V183 - $X183, $W183),"IEAC(t)sp")</f>
        <v>IEAC(t)sp</v>
      </c>
      <c r="T183" s="39" t="str">
        <f t="shared" ca="1" si="72"/>
        <v>Comp Date</v>
      </c>
      <c r="U183" s="59">
        <f>COUNTIF($P$3:$P183,"XX")</f>
        <v>0</v>
      </c>
      <c r="V183" s="59">
        <f>COUNTIF($Q$3:$Q183,"XX")</f>
        <v>0</v>
      </c>
      <c r="W183" s="158" t="str">
        <f t="shared" ca="1" si="73"/>
        <v>IEAC(t)sp</v>
      </c>
      <c r="X183" s="161" t="str">
        <f ca="1">IF(OR($P183 = "XX", ISNUMBER($P183)),IF($W183 &lt; MATCH(MAX($Q$3:$Q$202),$Q$3:$Q$202,1), COUNTIF(OFFSET($Q$3, $W183,0):$Q$202, "XX"),0), "DT Count")</f>
        <v>DT Count</v>
      </c>
      <c r="Y183" s="294" t="str">
        <f ca="1">IF(ISNUMBER(S183), 'Data Entry'!$E$16 *R183/S183, " ")</f>
        <v xml:space="preserve"> </v>
      </c>
      <c r="Z183" s="336"/>
    </row>
    <row r="184" spans="1:26" x14ac:dyDescent="0.2">
      <c r="A184" s="25" t="str">
        <f ca="1">'Data Conv'!G185</f>
        <v/>
      </c>
      <c r="B184" s="25" t="str">
        <f ca="1">'Data Conv'!H185</f>
        <v/>
      </c>
      <c r="C184" s="16" t="str">
        <f t="shared" ca="1" si="58"/>
        <v>Pc=&gt;Sc</v>
      </c>
      <c r="D184" s="17" t="str">
        <f t="shared" ca="1" si="61"/>
        <v xml:space="preserve">    NUM</v>
      </c>
      <c r="E184" s="17" t="str">
        <f t="shared" ca="1" si="62"/>
        <v xml:space="preserve">     DENOM</v>
      </c>
      <c r="F184" s="18" t="str">
        <f t="shared" ca="1" si="63"/>
        <v xml:space="preserve"> InterpVal</v>
      </c>
      <c r="G184" s="24" t="str">
        <f t="shared" ca="1" si="64"/>
        <v xml:space="preserve">  EScum</v>
      </c>
      <c r="H184" s="24" t="str">
        <f t="shared" ca="1" si="65"/>
        <v xml:space="preserve">   ESper</v>
      </c>
      <c r="I184" s="20" t="str">
        <f t="shared" ca="1" si="66"/>
        <v xml:space="preserve">  SPI(t)per</v>
      </c>
      <c r="J184" s="20" t="str">
        <f t="shared" ca="1" si="67"/>
        <v xml:space="preserve">  SPI(t)cum</v>
      </c>
      <c r="K184" s="22" t="str">
        <f t="shared" ca="1" si="68"/>
        <v>AT</v>
      </c>
      <c r="L184" s="20" t="str">
        <f t="shared" ca="1" si="69"/>
        <v xml:space="preserve">  SV(t)per</v>
      </c>
      <c r="M184" s="53" t="str">
        <f t="shared" ca="1" si="70"/>
        <v xml:space="preserve"> SV(t)cum</v>
      </c>
      <c r="N184" s="55" t="str">
        <f t="shared" ca="1" si="71"/>
        <v>IEAC(t)nx</v>
      </c>
      <c r="O184" s="39" t="str">
        <f t="shared" ca="1" si="60"/>
        <v>Comp Date</v>
      </c>
      <c r="P184" s="25" t="str">
        <f>IF('Data Conv'!A185 = 0, "", 'Data Conv'!A185)</f>
        <v/>
      </c>
      <c r="Q184" s="25" t="str">
        <f>IF('Data Conv'!B185 = 0, "", 'Data Conv'!B185)</f>
        <v/>
      </c>
      <c r="R184" s="61" t="str">
        <f t="shared" si="59"/>
        <v>Period</v>
      </c>
      <c r="S184" s="55" t="str">
        <f ca="1" xml:space="preserve"> IF(ISNUMBER($W184),IF(COUNT($Q$3:$Q184)&gt;0,$W184 + $Q$204 - $V184 - $X184, $W184),"IEAC(t)sp")</f>
        <v>IEAC(t)sp</v>
      </c>
      <c r="T184" s="39" t="str">
        <f t="shared" ca="1" si="72"/>
        <v>Comp Date</v>
      </c>
      <c r="U184" s="59">
        <f>COUNTIF($P$3:$P184,"XX")</f>
        <v>0</v>
      </c>
      <c r="V184" s="59">
        <f>COUNTIF($Q$3:$Q184,"XX")</f>
        <v>0</v>
      </c>
      <c r="W184" s="158" t="str">
        <f t="shared" ca="1" si="73"/>
        <v>IEAC(t)sp</v>
      </c>
      <c r="X184" s="161" t="str">
        <f ca="1">IF(OR($P184 = "XX", ISNUMBER($P184)),IF($W184 &lt; MATCH(MAX($Q$3:$Q$202),$Q$3:$Q$202,1), COUNTIF(OFFSET($Q$3, $W184,0):$Q$202, "XX"),0), "DT Count")</f>
        <v>DT Count</v>
      </c>
      <c r="Y184" s="294" t="str">
        <f ca="1">IF(ISNUMBER(S184), 'Data Entry'!$E$16 *R184/S184, " ")</f>
        <v xml:space="preserve"> </v>
      </c>
      <c r="Z184" s="336"/>
    </row>
    <row r="185" spans="1:26" x14ac:dyDescent="0.2">
      <c r="A185" s="25" t="str">
        <f ca="1">'Data Conv'!G186</f>
        <v/>
      </c>
      <c r="B185" s="25" t="str">
        <f ca="1">'Data Conv'!H186</f>
        <v/>
      </c>
      <c r="C185" s="16" t="str">
        <f t="shared" ca="1" si="58"/>
        <v>Pc=&gt;Sc</v>
      </c>
      <c r="D185" s="17" t="str">
        <f t="shared" ca="1" si="61"/>
        <v xml:space="preserve">    NUM</v>
      </c>
      <c r="E185" s="17" t="str">
        <f t="shared" ca="1" si="62"/>
        <v xml:space="preserve">     DENOM</v>
      </c>
      <c r="F185" s="18" t="str">
        <f t="shared" ca="1" si="63"/>
        <v xml:space="preserve"> InterpVal</v>
      </c>
      <c r="G185" s="24" t="str">
        <f t="shared" ca="1" si="64"/>
        <v xml:space="preserve">  EScum</v>
      </c>
      <c r="H185" s="24" t="str">
        <f t="shared" ca="1" si="65"/>
        <v xml:space="preserve">   ESper</v>
      </c>
      <c r="I185" s="20" t="str">
        <f t="shared" ca="1" si="66"/>
        <v xml:space="preserve">  SPI(t)per</v>
      </c>
      <c r="J185" s="20" t="str">
        <f t="shared" ca="1" si="67"/>
        <v xml:space="preserve">  SPI(t)cum</v>
      </c>
      <c r="K185" s="22" t="str">
        <f t="shared" ca="1" si="68"/>
        <v>AT</v>
      </c>
      <c r="L185" s="20" t="str">
        <f t="shared" ca="1" si="69"/>
        <v xml:space="preserve">  SV(t)per</v>
      </c>
      <c r="M185" s="53" t="str">
        <f t="shared" ca="1" si="70"/>
        <v xml:space="preserve"> SV(t)cum</v>
      </c>
      <c r="N185" s="55" t="str">
        <f t="shared" ca="1" si="71"/>
        <v>IEAC(t)nx</v>
      </c>
      <c r="O185" s="39" t="str">
        <f t="shared" ca="1" si="60"/>
        <v>Comp Date</v>
      </c>
      <c r="P185" s="25" t="str">
        <f>IF('Data Conv'!A186 = 0, "", 'Data Conv'!A186)</f>
        <v/>
      </c>
      <c r="Q185" s="25" t="str">
        <f>IF('Data Conv'!B186 = 0, "", 'Data Conv'!B186)</f>
        <v/>
      </c>
      <c r="R185" s="61" t="str">
        <f t="shared" si="59"/>
        <v>Period</v>
      </c>
      <c r="S185" s="55" t="str">
        <f ca="1" xml:space="preserve"> IF(ISNUMBER($W185),IF(COUNT($Q$3:$Q185)&gt;0,$W185 + $Q$204 - $V185 - $X185, $W185),"IEAC(t)sp")</f>
        <v>IEAC(t)sp</v>
      </c>
      <c r="T185" s="39" t="str">
        <f t="shared" ca="1" si="72"/>
        <v>Comp Date</v>
      </c>
      <c r="U185" s="59">
        <f>COUNTIF($P$3:$P185,"XX")</f>
        <v>0</v>
      </c>
      <c r="V185" s="59">
        <f>COUNTIF($Q$3:$Q185,"XX")</f>
        <v>0</v>
      </c>
      <c r="W185" s="158" t="str">
        <f t="shared" ca="1" si="73"/>
        <v>IEAC(t)sp</v>
      </c>
      <c r="X185" s="161" t="str">
        <f ca="1">IF(OR($P185 = "XX", ISNUMBER($P185)),IF($W185 &lt; MATCH(MAX($Q$3:$Q$202),$Q$3:$Q$202,1), COUNTIF(OFFSET($Q$3, $W185,0):$Q$202, "XX"),0), "DT Count")</f>
        <v>DT Count</v>
      </c>
      <c r="Y185" s="294" t="str">
        <f ca="1">IF(ISNUMBER(S185), 'Data Entry'!$E$16 *R185/S185, " ")</f>
        <v xml:space="preserve"> </v>
      </c>
      <c r="Z185" s="336"/>
    </row>
    <row r="186" spans="1:26" x14ac:dyDescent="0.2">
      <c r="A186" s="25" t="str">
        <f ca="1">'Data Conv'!G187</f>
        <v/>
      </c>
      <c r="B186" s="25" t="str">
        <f ca="1">'Data Conv'!H187</f>
        <v/>
      </c>
      <c r="C186" s="16" t="str">
        <f t="shared" ca="1" si="58"/>
        <v>Pc=&gt;Sc</v>
      </c>
      <c r="D186" s="17" t="str">
        <f t="shared" ca="1" si="61"/>
        <v xml:space="preserve">    NUM</v>
      </c>
      <c r="E186" s="17" t="str">
        <f t="shared" ca="1" si="62"/>
        <v xml:space="preserve">     DENOM</v>
      </c>
      <c r="F186" s="18" t="str">
        <f t="shared" ca="1" si="63"/>
        <v xml:space="preserve"> InterpVal</v>
      </c>
      <c r="G186" s="24" t="str">
        <f t="shared" ca="1" si="64"/>
        <v xml:space="preserve">  EScum</v>
      </c>
      <c r="H186" s="24" t="str">
        <f t="shared" ca="1" si="65"/>
        <v xml:space="preserve">   ESper</v>
      </c>
      <c r="I186" s="20" t="str">
        <f t="shared" ca="1" si="66"/>
        <v xml:space="preserve">  SPI(t)per</v>
      </c>
      <c r="J186" s="20" t="str">
        <f t="shared" ca="1" si="67"/>
        <v xml:space="preserve">  SPI(t)cum</v>
      </c>
      <c r="K186" s="22" t="str">
        <f t="shared" ca="1" si="68"/>
        <v>AT</v>
      </c>
      <c r="L186" s="20" t="str">
        <f t="shared" ca="1" si="69"/>
        <v xml:space="preserve">  SV(t)per</v>
      </c>
      <c r="M186" s="53" t="str">
        <f t="shared" ca="1" si="70"/>
        <v xml:space="preserve"> SV(t)cum</v>
      </c>
      <c r="N186" s="55" t="str">
        <f t="shared" ca="1" si="71"/>
        <v>IEAC(t)nx</v>
      </c>
      <c r="O186" s="39" t="str">
        <f t="shared" ca="1" si="60"/>
        <v>Comp Date</v>
      </c>
      <c r="P186" s="25" t="str">
        <f>IF('Data Conv'!A187 = 0, "", 'Data Conv'!A187)</f>
        <v/>
      </c>
      <c r="Q186" s="25" t="str">
        <f>IF('Data Conv'!B187 = 0, "", 'Data Conv'!B187)</f>
        <v/>
      </c>
      <c r="R186" s="61" t="str">
        <f t="shared" si="59"/>
        <v>Period</v>
      </c>
      <c r="S186" s="55" t="str">
        <f ca="1" xml:space="preserve"> IF(ISNUMBER($W186),IF(COUNT($Q$3:$Q186)&gt;0,$W186 + $Q$204 - $V186 - $X186, $W186),"IEAC(t)sp")</f>
        <v>IEAC(t)sp</v>
      </c>
      <c r="T186" s="39" t="str">
        <f t="shared" ca="1" si="72"/>
        <v>Comp Date</v>
      </c>
      <c r="U186" s="59">
        <f>COUNTIF($P$3:$P186,"XX")</f>
        <v>0</v>
      </c>
      <c r="V186" s="59">
        <f>COUNTIF($Q$3:$Q186,"XX")</f>
        <v>0</v>
      </c>
      <c r="W186" s="158" t="str">
        <f t="shared" ca="1" si="73"/>
        <v>IEAC(t)sp</v>
      </c>
      <c r="X186" s="161" t="str">
        <f ca="1">IF(OR($P186 = "XX", ISNUMBER($P186)),IF($W186 &lt; MATCH(MAX($Q$3:$Q$202),$Q$3:$Q$202,1), COUNTIF(OFFSET($Q$3, $W186,0):$Q$202, "XX"),0), "DT Count")</f>
        <v>DT Count</v>
      </c>
      <c r="Y186" s="294" t="str">
        <f ca="1">IF(ISNUMBER(S186), 'Data Entry'!$E$16 *R186/S186, " ")</f>
        <v xml:space="preserve"> </v>
      </c>
      <c r="Z186" s="336"/>
    </row>
    <row r="187" spans="1:26" x14ac:dyDescent="0.2">
      <c r="A187" s="25" t="str">
        <f ca="1">'Data Conv'!G188</f>
        <v/>
      </c>
      <c r="B187" s="25" t="str">
        <f ca="1">'Data Conv'!H188</f>
        <v/>
      </c>
      <c r="C187" s="16" t="str">
        <f t="shared" ca="1" si="58"/>
        <v>Pc=&gt;Sc</v>
      </c>
      <c r="D187" s="17" t="str">
        <f t="shared" ca="1" si="61"/>
        <v xml:space="preserve">    NUM</v>
      </c>
      <c r="E187" s="17" t="str">
        <f t="shared" ca="1" si="62"/>
        <v xml:space="preserve">     DENOM</v>
      </c>
      <c r="F187" s="18" t="str">
        <f t="shared" ca="1" si="63"/>
        <v xml:space="preserve"> InterpVal</v>
      </c>
      <c r="G187" s="24" t="str">
        <f t="shared" ca="1" si="64"/>
        <v xml:space="preserve">  EScum</v>
      </c>
      <c r="H187" s="24" t="str">
        <f t="shared" ca="1" si="65"/>
        <v xml:space="preserve">   ESper</v>
      </c>
      <c r="I187" s="20" t="str">
        <f t="shared" ca="1" si="66"/>
        <v xml:space="preserve">  SPI(t)per</v>
      </c>
      <c r="J187" s="20" t="str">
        <f t="shared" ca="1" si="67"/>
        <v xml:space="preserve">  SPI(t)cum</v>
      </c>
      <c r="K187" s="22" t="str">
        <f t="shared" ca="1" si="68"/>
        <v>AT</v>
      </c>
      <c r="L187" s="20" t="str">
        <f t="shared" ca="1" si="69"/>
        <v xml:space="preserve">  SV(t)per</v>
      </c>
      <c r="M187" s="53" t="str">
        <f t="shared" ca="1" si="70"/>
        <v xml:space="preserve"> SV(t)cum</v>
      </c>
      <c r="N187" s="55" t="str">
        <f t="shared" ca="1" si="71"/>
        <v>IEAC(t)nx</v>
      </c>
      <c r="O187" s="39" t="str">
        <f t="shared" ca="1" si="60"/>
        <v>Comp Date</v>
      </c>
      <c r="P187" s="25" t="str">
        <f>IF('Data Conv'!A188 = 0, "", 'Data Conv'!A188)</f>
        <v/>
      </c>
      <c r="Q187" s="25" t="str">
        <f>IF('Data Conv'!B188 = 0, "", 'Data Conv'!B188)</f>
        <v/>
      </c>
      <c r="R187" s="61" t="str">
        <f t="shared" si="59"/>
        <v>Period</v>
      </c>
      <c r="S187" s="55" t="str">
        <f ca="1" xml:space="preserve"> IF(ISNUMBER($W187),IF(COUNT($Q$3:$Q187)&gt;0,$W187 + $Q$204 - $V187 - $X187, $W187),"IEAC(t)sp")</f>
        <v>IEAC(t)sp</v>
      </c>
      <c r="T187" s="39" t="str">
        <f t="shared" ca="1" si="72"/>
        <v>Comp Date</v>
      </c>
      <c r="U187" s="59">
        <f>COUNTIF($P$3:$P187,"XX")</f>
        <v>0</v>
      </c>
      <c r="V187" s="59">
        <f>COUNTIF($Q$3:$Q187,"XX")</f>
        <v>0</v>
      </c>
      <c r="W187" s="158" t="str">
        <f t="shared" ca="1" si="73"/>
        <v>IEAC(t)sp</v>
      </c>
      <c r="X187" s="161" t="str">
        <f ca="1">IF(OR($P187 = "XX", ISNUMBER($P187)),IF($W187 &lt; MATCH(MAX($Q$3:$Q$202),$Q$3:$Q$202,1), COUNTIF(OFFSET($Q$3, $W187,0):$Q$202, "XX"),0), "DT Count")</f>
        <v>DT Count</v>
      </c>
      <c r="Y187" s="294" t="str">
        <f ca="1">IF(ISNUMBER(S187), 'Data Entry'!$E$16 *R187/S187, " ")</f>
        <v xml:space="preserve"> </v>
      </c>
      <c r="Z187" s="336"/>
    </row>
    <row r="188" spans="1:26" x14ac:dyDescent="0.2">
      <c r="A188" s="25" t="str">
        <f ca="1">'Data Conv'!G189</f>
        <v/>
      </c>
      <c r="B188" s="25" t="str">
        <f ca="1">'Data Conv'!H189</f>
        <v/>
      </c>
      <c r="C188" s="16" t="str">
        <f t="shared" ca="1" si="58"/>
        <v>Pc=&gt;Sc</v>
      </c>
      <c r="D188" s="17" t="str">
        <f t="shared" ca="1" si="61"/>
        <v xml:space="preserve">    NUM</v>
      </c>
      <c r="E188" s="17" t="str">
        <f t="shared" ca="1" si="62"/>
        <v xml:space="preserve">     DENOM</v>
      </c>
      <c r="F188" s="18" t="str">
        <f t="shared" ca="1" si="63"/>
        <v xml:space="preserve"> InterpVal</v>
      </c>
      <c r="G188" s="24" t="str">
        <f t="shared" ca="1" si="64"/>
        <v xml:space="preserve">  EScum</v>
      </c>
      <c r="H188" s="24" t="str">
        <f t="shared" ca="1" si="65"/>
        <v xml:space="preserve">   ESper</v>
      </c>
      <c r="I188" s="20" t="str">
        <f t="shared" ca="1" si="66"/>
        <v xml:space="preserve">  SPI(t)per</v>
      </c>
      <c r="J188" s="20" t="str">
        <f t="shared" ca="1" si="67"/>
        <v xml:space="preserve">  SPI(t)cum</v>
      </c>
      <c r="K188" s="22" t="str">
        <f t="shared" ca="1" si="68"/>
        <v>AT</v>
      </c>
      <c r="L188" s="20" t="str">
        <f t="shared" ca="1" si="69"/>
        <v xml:space="preserve">  SV(t)per</v>
      </c>
      <c r="M188" s="53" t="str">
        <f t="shared" ca="1" si="70"/>
        <v xml:space="preserve"> SV(t)cum</v>
      </c>
      <c r="N188" s="55" t="str">
        <f t="shared" ca="1" si="71"/>
        <v>IEAC(t)nx</v>
      </c>
      <c r="O188" s="39" t="str">
        <f t="shared" ca="1" si="60"/>
        <v>Comp Date</v>
      </c>
      <c r="P188" s="25" t="str">
        <f>IF('Data Conv'!A189 = 0, "", 'Data Conv'!A189)</f>
        <v/>
      </c>
      <c r="Q188" s="25" t="str">
        <f>IF('Data Conv'!B189 = 0, "", 'Data Conv'!B189)</f>
        <v/>
      </c>
      <c r="R188" s="61" t="str">
        <f t="shared" si="59"/>
        <v>Period</v>
      </c>
      <c r="S188" s="55" t="str">
        <f ca="1" xml:space="preserve"> IF(ISNUMBER($W188),IF(COUNT($Q$3:$Q188)&gt;0,$W188 + $Q$204 - $V188 - $X188, $W188),"IEAC(t)sp")</f>
        <v>IEAC(t)sp</v>
      </c>
      <c r="T188" s="39" t="str">
        <f t="shared" ca="1" si="72"/>
        <v>Comp Date</v>
      </c>
      <c r="U188" s="59">
        <f>COUNTIF($P$3:$P188,"XX")</f>
        <v>0</v>
      </c>
      <c r="V188" s="59">
        <f>COUNTIF($Q$3:$Q188,"XX")</f>
        <v>0</v>
      </c>
      <c r="W188" s="158" t="str">
        <f t="shared" ca="1" si="73"/>
        <v>IEAC(t)sp</v>
      </c>
      <c r="X188" s="161" t="str">
        <f ca="1">IF(OR($P188 = "XX", ISNUMBER($P188)),IF($W188 &lt; MATCH(MAX($Q$3:$Q$202),$Q$3:$Q$202,1), COUNTIF(OFFSET($Q$3, $W188,0):$Q$202, "XX"),0), "DT Count")</f>
        <v>DT Count</v>
      </c>
      <c r="Y188" s="294" t="str">
        <f ca="1">IF(ISNUMBER(S188), 'Data Entry'!$E$16 *R188/S188, " ")</f>
        <v xml:space="preserve"> </v>
      </c>
      <c r="Z188" s="336"/>
    </row>
    <row r="189" spans="1:26" x14ac:dyDescent="0.2">
      <c r="A189" s="25" t="str">
        <f ca="1">'Data Conv'!G190</f>
        <v/>
      </c>
      <c r="B189" s="25" t="str">
        <f ca="1">'Data Conv'!H190</f>
        <v/>
      </c>
      <c r="C189" s="16" t="str">
        <f t="shared" ca="1" si="58"/>
        <v>Pc=&gt;Sc</v>
      </c>
      <c r="D189" s="17" t="str">
        <f t="shared" ca="1" si="61"/>
        <v xml:space="preserve">    NUM</v>
      </c>
      <c r="E189" s="17" t="str">
        <f t="shared" ca="1" si="62"/>
        <v xml:space="preserve">     DENOM</v>
      </c>
      <c r="F189" s="18" t="str">
        <f t="shared" ca="1" si="63"/>
        <v xml:space="preserve"> InterpVal</v>
      </c>
      <c r="G189" s="24" t="str">
        <f t="shared" ca="1" si="64"/>
        <v xml:space="preserve">  EScum</v>
      </c>
      <c r="H189" s="24" t="str">
        <f t="shared" ca="1" si="65"/>
        <v xml:space="preserve">   ESper</v>
      </c>
      <c r="I189" s="20" t="str">
        <f t="shared" ca="1" si="66"/>
        <v xml:space="preserve">  SPI(t)per</v>
      </c>
      <c r="J189" s="20" t="str">
        <f t="shared" ca="1" si="67"/>
        <v xml:space="preserve">  SPI(t)cum</v>
      </c>
      <c r="K189" s="22" t="str">
        <f t="shared" ca="1" si="68"/>
        <v>AT</v>
      </c>
      <c r="L189" s="20" t="str">
        <f t="shared" ca="1" si="69"/>
        <v xml:space="preserve">  SV(t)per</v>
      </c>
      <c r="M189" s="53" t="str">
        <f t="shared" ca="1" si="70"/>
        <v xml:space="preserve"> SV(t)cum</v>
      </c>
      <c r="N189" s="55" t="str">
        <f t="shared" ca="1" si="71"/>
        <v>IEAC(t)nx</v>
      </c>
      <c r="O189" s="39" t="str">
        <f t="shared" ca="1" si="60"/>
        <v>Comp Date</v>
      </c>
      <c r="P189" s="25" t="str">
        <f>IF('Data Conv'!A190 = 0, "", 'Data Conv'!A190)</f>
        <v/>
      </c>
      <c r="Q189" s="25" t="str">
        <f>IF('Data Conv'!B190 = 0, "", 'Data Conv'!B190)</f>
        <v/>
      </c>
      <c r="R189" s="61" t="str">
        <f t="shared" si="59"/>
        <v>Period</v>
      </c>
      <c r="S189" s="55" t="str">
        <f ca="1" xml:space="preserve"> IF(ISNUMBER($W189),IF(COUNT($Q$3:$Q189)&gt;0,$W189 + $Q$204 - $V189 - $X189, $W189),"IEAC(t)sp")</f>
        <v>IEAC(t)sp</v>
      </c>
      <c r="T189" s="39" t="str">
        <f t="shared" ca="1" si="72"/>
        <v>Comp Date</v>
      </c>
      <c r="U189" s="59">
        <f>COUNTIF($P$3:$P189,"XX")</f>
        <v>0</v>
      </c>
      <c r="V189" s="59">
        <f>COUNTIF($Q$3:$Q189,"XX")</f>
        <v>0</v>
      </c>
      <c r="W189" s="158" t="str">
        <f t="shared" ca="1" si="73"/>
        <v>IEAC(t)sp</v>
      </c>
      <c r="X189" s="161" t="str">
        <f ca="1">IF(OR($P189 = "XX", ISNUMBER($P189)),IF($W189 &lt; MATCH(MAX($Q$3:$Q$202),$Q$3:$Q$202,1), COUNTIF(OFFSET($Q$3, $W189,0):$Q$202, "XX"),0), "DT Count")</f>
        <v>DT Count</v>
      </c>
      <c r="Y189" s="294" t="str">
        <f ca="1">IF(ISNUMBER(S189), 'Data Entry'!$E$16 *R189/S189, " ")</f>
        <v xml:space="preserve"> </v>
      </c>
      <c r="Z189" s="336"/>
    </row>
    <row r="190" spans="1:26" x14ac:dyDescent="0.2">
      <c r="A190" s="25" t="str">
        <f ca="1">'Data Conv'!G191</f>
        <v/>
      </c>
      <c r="B190" s="25" t="str">
        <f ca="1">'Data Conv'!H191</f>
        <v/>
      </c>
      <c r="C190" s="16" t="str">
        <f t="shared" ca="1" si="58"/>
        <v>Pc=&gt;Sc</v>
      </c>
      <c r="D190" s="17" t="str">
        <f t="shared" ca="1" si="61"/>
        <v xml:space="preserve">    NUM</v>
      </c>
      <c r="E190" s="17" t="str">
        <f t="shared" ca="1" si="62"/>
        <v xml:space="preserve">     DENOM</v>
      </c>
      <c r="F190" s="18" t="str">
        <f t="shared" ca="1" si="63"/>
        <v xml:space="preserve"> InterpVal</v>
      </c>
      <c r="G190" s="24" t="str">
        <f t="shared" ca="1" si="64"/>
        <v xml:space="preserve">  EScum</v>
      </c>
      <c r="H190" s="24" t="str">
        <f t="shared" ca="1" si="65"/>
        <v xml:space="preserve">   ESper</v>
      </c>
      <c r="I190" s="20" t="str">
        <f t="shared" ca="1" si="66"/>
        <v xml:space="preserve">  SPI(t)per</v>
      </c>
      <c r="J190" s="20" t="str">
        <f t="shared" ca="1" si="67"/>
        <v xml:space="preserve">  SPI(t)cum</v>
      </c>
      <c r="K190" s="22" t="str">
        <f t="shared" ca="1" si="68"/>
        <v>AT</v>
      </c>
      <c r="L190" s="20" t="str">
        <f t="shared" ca="1" si="69"/>
        <v xml:space="preserve">  SV(t)per</v>
      </c>
      <c r="M190" s="53" t="str">
        <f t="shared" ca="1" si="70"/>
        <v xml:space="preserve"> SV(t)cum</v>
      </c>
      <c r="N190" s="55" t="str">
        <f t="shared" ca="1" si="71"/>
        <v>IEAC(t)nx</v>
      </c>
      <c r="O190" s="39" t="str">
        <f t="shared" ca="1" si="60"/>
        <v>Comp Date</v>
      </c>
      <c r="P190" s="25" t="str">
        <f>IF('Data Conv'!A191 = 0, "", 'Data Conv'!A191)</f>
        <v/>
      </c>
      <c r="Q190" s="25" t="str">
        <f>IF('Data Conv'!B191 = 0, "", 'Data Conv'!B191)</f>
        <v/>
      </c>
      <c r="R190" s="61" t="str">
        <f t="shared" si="59"/>
        <v>Period</v>
      </c>
      <c r="S190" s="55" t="str">
        <f ca="1" xml:space="preserve"> IF(ISNUMBER($W190),IF(COUNT($Q$3:$Q190)&gt;0,$W190 + $Q$204 - $V190 - $X190, $W190),"IEAC(t)sp")</f>
        <v>IEAC(t)sp</v>
      </c>
      <c r="T190" s="39" t="str">
        <f t="shared" ca="1" si="72"/>
        <v>Comp Date</v>
      </c>
      <c r="U190" s="59">
        <f>COUNTIF($P$3:$P190,"XX")</f>
        <v>0</v>
      </c>
      <c r="V190" s="59">
        <f>COUNTIF($Q$3:$Q190,"XX")</f>
        <v>0</v>
      </c>
      <c r="W190" s="158" t="str">
        <f t="shared" ca="1" si="73"/>
        <v>IEAC(t)sp</v>
      </c>
      <c r="X190" s="161" t="str">
        <f ca="1">IF(OR($P190 = "XX", ISNUMBER($P190)),IF($W190 &lt; MATCH(MAX($Q$3:$Q$202),$Q$3:$Q$202,1), COUNTIF(OFFSET($Q$3, $W190,0):$Q$202, "XX"),0), "DT Count")</f>
        <v>DT Count</v>
      </c>
      <c r="Y190" s="294" t="str">
        <f ca="1">IF(ISNUMBER(S190), 'Data Entry'!$E$16 *R190/S190, " ")</f>
        <v xml:space="preserve"> </v>
      </c>
      <c r="Z190" s="336"/>
    </row>
    <row r="191" spans="1:26" x14ac:dyDescent="0.2">
      <c r="A191" s="25" t="str">
        <f ca="1">'Data Conv'!G192</f>
        <v/>
      </c>
      <c r="B191" s="25" t="str">
        <f ca="1">'Data Conv'!H192</f>
        <v/>
      </c>
      <c r="C191" s="16" t="str">
        <f t="shared" ca="1" si="58"/>
        <v>Pc=&gt;Sc</v>
      </c>
      <c r="D191" s="17" t="str">
        <f t="shared" ca="1" si="61"/>
        <v xml:space="preserve">    NUM</v>
      </c>
      <c r="E191" s="17" t="str">
        <f t="shared" ca="1" si="62"/>
        <v xml:space="preserve">     DENOM</v>
      </c>
      <c r="F191" s="18" t="str">
        <f t="shared" ca="1" si="63"/>
        <v xml:space="preserve"> InterpVal</v>
      </c>
      <c r="G191" s="24" t="str">
        <f t="shared" ca="1" si="64"/>
        <v xml:space="preserve">  EScum</v>
      </c>
      <c r="H191" s="24" t="str">
        <f t="shared" ca="1" si="65"/>
        <v xml:space="preserve">   ESper</v>
      </c>
      <c r="I191" s="20" t="str">
        <f t="shared" ca="1" si="66"/>
        <v xml:space="preserve">  SPI(t)per</v>
      </c>
      <c r="J191" s="20" t="str">
        <f t="shared" ca="1" si="67"/>
        <v xml:space="preserve">  SPI(t)cum</v>
      </c>
      <c r="K191" s="22" t="str">
        <f t="shared" ca="1" si="68"/>
        <v>AT</v>
      </c>
      <c r="L191" s="20" t="str">
        <f t="shared" ca="1" si="69"/>
        <v xml:space="preserve">  SV(t)per</v>
      </c>
      <c r="M191" s="53" t="str">
        <f t="shared" ca="1" si="70"/>
        <v xml:space="preserve"> SV(t)cum</v>
      </c>
      <c r="N191" s="55" t="str">
        <f t="shared" ca="1" si="71"/>
        <v>IEAC(t)nx</v>
      </c>
      <c r="O191" s="39" t="str">
        <f t="shared" ca="1" si="60"/>
        <v>Comp Date</v>
      </c>
      <c r="P191" s="25" t="str">
        <f>IF('Data Conv'!A192 = 0, "", 'Data Conv'!A192)</f>
        <v/>
      </c>
      <c r="Q191" s="25" t="str">
        <f>IF('Data Conv'!B192 = 0, "", 'Data Conv'!B192)</f>
        <v/>
      </c>
      <c r="R191" s="61" t="str">
        <f t="shared" si="59"/>
        <v>Period</v>
      </c>
      <c r="S191" s="55" t="str">
        <f ca="1" xml:space="preserve"> IF(ISNUMBER($W191),IF(COUNT($Q$3:$Q191)&gt;0,$W191 + $Q$204 - $V191 - $X191, $W191),"IEAC(t)sp")</f>
        <v>IEAC(t)sp</v>
      </c>
      <c r="T191" s="39" t="str">
        <f t="shared" ca="1" si="72"/>
        <v>Comp Date</v>
      </c>
      <c r="U191" s="59">
        <f>COUNTIF($P$3:$P191,"XX")</f>
        <v>0</v>
      </c>
      <c r="V191" s="59">
        <f>COUNTIF($Q$3:$Q191,"XX")</f>
        <v>0</v>
      </c>
      <c r="W191" s="158" t="str">
        <f t="shared" ca="1" si="73"/>
        <v>IEAC(t)sp</v>
      </c>
      <c r="X191" s="161" t="str">
        <f ca="1">IF(OR($P191 = "XX", ISNUMBER($P191)),IF($W191 &lt; MATCH(MAX($Q$3:$Q$202),$Q$3:$Q$202,1), COUNTIF(OFFSET($Q$3, $W191,0):$Q$202, "XX"),0), "DT Count")</f>
        <v>DT Count</v>
      </c>
      <c r="Y191" s="294" t="str">
        <f ca="1">IF(ISNUMBER(S191), 'Data Entry'!$E$16 *R191/S191, " ")</f>
        <v xml:space="preserve"> </v>
      </c>
      <c r="Z191" s="336"/>
    </row>
    <row r="192" spans="1:26" x14ac:dyDescent="0.2">
      <c r="A192" s="25" t="str">
        <f ca="1">'Data Conv'!G193</f>
        <v/>
      </c>
      <c r="B192" s="25" t="str">
        <f ca="1">'Data Conv'!H193</f>
        <v/>
      </c>
      <c r="C192" s="16" t="str">
        <f t="shared" ca="1" si="58"/>
        <v>Pc=&gt;Sc</v>
      </c>
      <c r="D192" s="17" t="str">
        <f t="shared" ca="1" si="61"/>
        <v xml:space="preserve">    NUM</v>
      </c>
      <c r="E192" s="17" t="str">
        <f t="shared" ca="1" si="62"/>
        <v xml:space="preserve">     DENOM</v>
      </c>
      <c r="F192" s="18" t="str">
        <f t="shared" ca="1" si="63"/>
        <v xml:space="preserve"> InterpVal</v>
      </c>
      <c r="G192" s="24" t="str">
        <f t="shared" ca="1" si="64"/>
        <v xml:space="preserve">  EScum</v>
      </c>
      <c r="H192" s="24" t="str">
        <f t="shared" ca="1" si="65"/>
        <v xml:space="preserve">   ESper</v>
      </c>
      <c r="I192" s="20" t="str">
        <f t="shared" ca="1" si="66"/>
        <v xml:space="preserve">  SPI(t)per</v>
      </c>
      <c r="J192" s="20" t="str">
        <f t="shared" ca="1" si="67"/>
        <v xml:space="preserve">  SPI(t)cum</v>
      </c>
      <c r="K192" s="22" t="str">
        <f t="shared" ca="1" si="68"/>
        <v>AT</v>
      </c>
      <c r="L192" s="20" t="str">
        <f t="shared" ca="1" si="69"/>
        <v xml:space="preserve">  SV(t)per</v>
      </c>
      <c r="M192" s="53" t="str">
        <f t="shared" ca="1" si="70"/>
        <v xml:space="preserve"> SV(t)cum</v>
      </c>
      <c r="N192" s="55" t="str">
        <f t="shared" ca="1" si="71"/>
        <v>IEAC(t)nx</v>
      </c>
      <c r="O192" s="39" t="str">
        <f t="shared" ca="1" si="60"/>
        <v>Comp Date</v>
      </c>
      <c r="P192" s="25" t="str">
        <f>IF('Data Conv'!A193 = 0, "", 'Data Conv'!A193)</f>
        <v/>
      </c>
      <c r="Q192" s="25" t="str">
        <f>IF('Data Conv'!B193 = 0, "", 'Data Conv'!B193)</f>
        <v/>
      </c>
      <c r="R192" s="61" t="str">
        <f t="shared" si="59"/>
        <v>Period</v>
      </c>
      <c r="S192" s="55" t="str">
        <f ca="1" xml:space="preserve"> IF(ISNUMBER($W192),IF(COUNT($Q$3:$Q192)&gt;0,$W192 + $Q$204 - $V192 - $X192, $W192),"IEAC(t)sp")</f>
        <v>IEAC(t)sp</v>
      </c>
      <c r="T192" s="39" t="str">
        <f t="shared" ca="1" si="72"/>
        <v>Comp Date</v>
      </c>
      <c r="U192" s="59">
        <f>COUNTIF($P$3:$P192,"XX")</f>
        <v>0</v>
      </c>
      <c r="V192" s="59">
        <f>COUNTIF($Q$3:$Q192,"XX")</f>
        <v>0</v>
      </c>
      <c r="W192" s="158" t="str">
        <f t="shared" ca="1" si="73"/>
        <v>IEAC(t)sp</v>
      </c>
      <c r="X192" s="161" t="str">
        <f ca="1">IF(OR($P192 = "XX", ISNUMBER($P192)),IF($W192 &lt; MATCH(MAX($Q$3:$Q$202),$Q$3:$Q$202,1), COUNTIF(OFFSET($Q$3, $W192,0):$Q$202, "XX"),0), "DT Count")</f>
        <v>DT Count</v>
      </c>
      <c r="Y192" s="294" t="str">
        <f ca="1">IF(ISNUMBER(S192), 'Data Entry'!$E$16 *R192/S192, " ")</f>
        <v xml:space="preserve"> </v>
      </c>
      <c r="Z192" s="336"/>
    </row>
    <row r="193" spans="1:26" x14ac:dyDescent="0.2">
      <c r="A193" s="25" t="str">
        <f ca="1">'Data Conv'!G194</f>
        <v/>
      </c>
      <c r="B193" s="25" t="str">
        <f ca="1">'Data Conv'!H194</f>
        <v/>
      </c>
      <c r="C193" s="16" t="str">
        <f t="shared" ca="1" si="58"/>
        <v>Pc=&gt;Sc</v>
      </c>
      <c r="D193" s="17" t="str">
        <f t="shared" ca="1" si="61"/>
        <v xml:space="preserve">    NUM</v>
      </c>
      <c r="E193" s="17" t="str">
        <f t="shared" ca="1" si="62"/>
        <v xml:space="preserve">     DENOM</v>
      </c>
      <c r="F193" s="18" t="str">
        <f t="shared" ca="1" si="63"/>
        <v xml:space="preserve"> InterpVal</v>
      </c>
      <c r="G193" s="24" t="str">
        <f t="shared" ca="1" si="64"/>
        <v xml:space="preserve">  EScum</v>
      </c>
      <c r="H193" s="24" t="str">
        <f t="shared" ca="1" si="65"/>
        <v xml:space="preserve">   ESper</v>
      </c>
      <c r="I193" s="20" t="str">
        <f t="shared" ca="1" si="66"/>
        <v xml:space="preserve">  SPI(t)per</v>
      </c>
      <c r="J193" s="20" t="str">
        <f t="shared" ca="1" si="67"/>
        <v xml:space="preserve">  SPI(t)cum</v>
      </c>
      <c r="K193" s="22" t="str">
        <f t="shared" ca="1" si="68"/>
        <v>AT</v>
      </c>
      <c r="L193" s="20" t="str">
        <f t="shared" ca="1" si="69"/>
        <v xml:space="preserve">  SV(t)per</v>
      </c>
      <c r="M193" s="53" t="str">
        <f t="shared" ca="1" si="70"/>
        <v xml:space="preserve"> SV(t)cum</v>
      </c>
      <c r="N193" s="55" t="str">
        <f t="shared" ca="1" si="71"/>
        <v>IEAC(t)nx</v>
      </c>
      <c r="O193" s="39" t="str">
        <f t="shared" ca="1" si="60"/>
        <v>Comp Date</v>
      </c>
      <c r="P193" s="25" t="str">
        <f>IF('Data Conv'!A194 = 0, "", 'Data Conv'!A194)</f>
        <v/>
      </c>
      <c r="Q193" s="25" t="str">
        <f>IF('Data Conv'!B194 = 0, "", 'Data Conv'!B194)</f>
        <v/>
      </c>
      <c r="R193" s="61" t="str">
        <f t="shared" si="59"/>
        <v>Period</v>
      </c>
      <c r="S193" s="55" t="str">
        <f ca="1" xml:space="preserve"> IF(ISNUMBER($W193),IF(COUNT($Q$3:$Q193)&gt;0,$W193 + $Q$204 - $V193 - $X193, $W193),"IEAC(t)sp")</f>
        <v>IEAC(t)sp</v>
      </c>
      <c r="T193" s="39" t="str">
        <f t="shared" ca="1" si="72"/>
        <v>Comp Date</v>
      </c>
      <c r="U193" s="59">
        <f>COUNTIF($P$3:$P193,"XX")</f>
        <v>0</v>
      </c>
      <c r="V193" s="59">
        <f>COUNTIF($Q$3:$Q193,"XX")</f>
        <v>0</v>
      </c>
      <c r="W193" s="158" t="str">
        <f t="shared" ca="1" si="73"/>
        <v>IEAC(t)sp</v>
      </c>
      <c r="X193" s="161" t="str">
        <f ca="1">IF(OR($P193 = "XX", ISNUMBER($P193)),IF($W193 &lt; MATCH(MAX($Q$3:$Q$202),$Q$3:$Q$202,1), COUNTIF(OFFSET($Q$3, $W193,0):$Q$202, "XX"),0), "DT Count")</f>
        <v>DT Count</v>
      </c>
      <c r="Y193" s="294" t="str">
        <f ca="1">IF(ISNUMBER(S193), 'Data Entry'!$E$16 *R193/S193, " ")</f>
        <v xml:space="preserve"> </v>
      </c>
      <c r="Z193" s="336"/>
    </row>
    <row r="194" spans="1:26" x14ac:dyDescent="0.2">
      <c r="A194" s="25" t="str">
        <f ca="1">'Data Conv'!G195</f>
        <v/>
      </c>
      <c r="B194" s="25" t="str">
        <f ca="1">'Data Conv'!H195</f>
        <v/>
      </c>
      <c r="C194" s="16" t="str">
        <f t="shared" ca="1" si="58"/>
        <v>Pc=&gt;Sc</v>
      </c>
      <c r="D194" s="17" t="str">
        <f t="shared" ca="1" si="61"/>
        <v xml:space="preserve">    NUM</v>
      </c>
      <c r="E194" s="17" t="str">
        <f t="shared" ca="1" si="62"/>
        <v xml:space="preserve">     DENOM</v>
      </c>
      <c r="F194" s="18" t="str">
        <f t="shared" ca="1" si="63"/>
        <v xml:space="preserve"> InterpVal</v>
      </c>
      <c r="G194" s="24" t="str">
        <f t="shared" ca="1" si="64"/>
        <v xml:space="preserve">  EScum</v>
      </c>
      <c r="H194" s="24" t="str">
        <f t="shared" ca="1" si="65"/>
        <v xml:space="preserve">   ESper</v>
      </c>
      <c r="I194" s="20" t="str">
        <f t="shared" ca="1" si="66"/>
        <v xml:space="preserve">  SPI(t)per</v>
      </c>
      <c r="J194" s="20" t="str">
        <f t="shared" ca="1" si="67"/>
        <v xml:space="preserve">  SPI(t)cum</v>
      </c>
      <c r="K194" s="22" t="str">
        <f t="shared" ca="1" si="68"/>
        <v>AT</v>
      </c>
      <c r="L194" s="20" t="str">
        <f t="shared" ca="1" si="69"/>
        <v xml:space="preserve">  SV(t)per</v>
      </c>
      <c r="M194" s="53" t="str">
        <f t="shared" ca="1" si="70"/>
        <v xml:space="preserve"> SV(t)cum</v>
      </c>
      <c r="N194" s="55" t="str">
        <f t="shared" ca="1" si="71"/>
        <v>IEAC(t)nx</v>
      </c>
      <c r="O194" s="39" t="str">
        <f t="shared" ca="1" si="60"/>
        <v>Comp Date</v>
      </c>
      <c r="P194" s="25" t="str">
        <f>IF('Data Conv'!A195 = 0, "", 'Data Conv'!A195)</f>
        <v/>
      </c>
      <c r="Q194" s="25" t="str">
        <f>IF('Data Conv'!B195 = 0, "", 'Data Conv'!B195)</f>
        <v/>
      </c>
      <c r="R194" s="61" t="str">
        <f t="shared" si="59"/>
        <v>Period</v>
      </c>
      <c r="S194" s="55" t="str">
        <f ca="1" xml:space="preserve"> IF(ISNUMBER($W194),IF(COUNT($Q$3:$Q194)&gt;0,$W194 + $Q$204 - $V194 - $X194, $W194),"IEAC(t)sp")</f>
        <v>IEAC(t)sp</v>
      </c>
      <c r="T194" s="39" t="str">
        <f t="shared" ca="1" si="72"/>
        <v>Comp Date</v>
      </c>
      <c r="U194" s="59">
        <f>COUNTIF($P$3:$P194,"XX")</f>
        <v>0</v>
      </c>
      <c r="V194" s="59">
        <f>COUNTIF($Q$3:$Q194,"XX")</f>
        <v>0</v>
      </c>
      <c r="W194" s="158" t="str">
        <f t="shared" ca="1" si="73"/>
        <v>IEAC(t)sp</v>
      </c>
      <c r="X194" s="161" t="str">
        <f ca="1">IF(OR($P194 = "XX", ISNUMBER($P194)),IF($W194 &lt; MATCH(MAX($Q$3:$Q$202),$Q$3:$Q$202,1), COUNTIF(OFFSET($Q$3, $W194,0):$Q$202, "XX"),0), "DT Count")</f>
        <v>DT Count</v>
      </c>
      <c r="Y194" s="294" t="str">
        <f ca="1">IF(ISNUMBER(S194), 'Data Entry'!$E$16 *R194/S194, " ")</f>
        <v xml:space="preserve"> </v>
      </c>
      <c r="Z194" s="336"/>
    </row>
    <row r="195" spans="1:26" x14ac:dyDescent="0.2">
      <c r="A195" s="25" t="str">
        <f ca="1">'Data Conv'!G196</f>
        <v/>
      </c>
      <c r="B195" s="25" t="str">
        <f ca="1">'Data Conv'!H196</f>
        <v/>
      </c>
      <c r="C195" s="16" t="str">
        <f t="shared" ca="1" si="58"/>
        <v>Pc=&gt;Sc</v>
      </c>
      <c r="D195" s="17" t="str">
        <f t="shared" ca="1" si="61"/>
        <v xml:space="preserve">    NUM</v>
      </c>
      <c r="E195" s="17" t="str">
        <f t="shared" ca="1" si="62"/>
        <v xml:space="preserve">     DENOM</v>
      </c>
      <c r="F195" s="18" t="str">
        <f t="shared" ca="1" si="63"/>
        <v xml:space="preserve"> InterpVal</v>
      </c>
      <c r="G195" s="24" t="str">
        <f t="shared" ca="1" si="64"/>
        <v xml:space="preserve">  EScum</v>
      </c>
      <c r="H195" s="24" t="str">
        <f t="shared" ca="1" si="65"/>
        <v xml:space="preserve">   ESper</v>
      </c>
      <c r="I195" s="20" t="str">
        <f t="shared" ca="1" si="66"/>
        <v xml:space="preserve">  SPI(t)per</v>
      </c>
      <c r="J195" s="20" t="str">
        <f t="shared" ca="1" si="67"/>
        <v xml:space="preserve">  SPI(t)cum</v>
      </c>
      <c r="K195" s="22" t="str">
        <f t="shared" ca="1" si="68"/>
        <v>AT</v>
      </c>
      <c r="L195" s="20" t="str">
        <f t="shared" ca="1" si="69"/>
        <v xml:space="preserve">  SV(t)per</v>
      </c>
      <c r="M195" s="53" t="str">
        <f t="shared" ca="1" si="70"/>
        <v xml:space="preserve"> SV(t)cum</v>
      </c>
      <c r="N195" s="55" t="str">
        <f t="shared" ca="1" si="71"/>
        <v>IEAC(t)nx</v>
      </c>
      <c r="O195" s="39" t="str">
        <f t="shared" ref="O195:O202" ca="1" si="74">IF(AND(ISNUMBER(N195),ISNUMBER($O$204)),$O$204 + N195*$T$203,"Comp Date")</f>
        <v>Comp Date</v>
      </c>
      <c r="P195" s="25" t="str">
        <f>IF('Data Conv'!A196 = 0, "", 'Data Conv'!A196)</f>
        <v/>
      </c>
      <c r="Q195" s="25" t="str">
        <f>IF('Data Conv'!B196 = 0, "", 'Data Conv'!B196)</f>
        <v/>
      </c>
      <c r="R195" s="61" t="str">
        <f t="shared" si="59"/>
        <v>Period</v>
      </c>
      <c r="S195" s="55" t="str">
        <f ca="1" xml:space="preserve"> IF(ISNUMBER($W195),IF(COUNT($Q$3:$Q195)&gt;0,$W195 + $Q$204 - $V195 - $X195, $W195),"IEAC(t)sp")</f>
        <v>IEAC(t)sp</v>
      </c>
      <c r="T195" s="39" t="str">
        <f t="shared" ca="1" si="72"/>
        <v>Comp Date</v>
      </c>
      <c r="U195" s="59">
        <f>COUNTIF($P$3:$P195,"XX")</f>
        <v>0</v>
      </c>
      <c r="V195" s="59">
        <f>COUNTIF($Q$3:$Q195,"XX")</f>
        <v>0</v>
      </c>
      <c r="W195" s="158" t="str">
        <f t="shared" ca="1" si="73"/>
        <v>IEAC(t)sp</v>
      </c>
      <c r="X195" s="161" t="str">
        <f ca="1">IF(OR($P195 = "XX", ISNUMBER($P195)),IF($W195 &lt; MATCH(MAX($Q$3:$Q$202),$Q$3:$Q$202,1), COUNTIF(OFFSET($Q$3, $W195,0):$Q$202, "XX"),0), "DT Count")</f>
        <v>DT Count</v>
      </c>
      <c r="Y195" s="294" t="str">
        <f ca="1">IF(ISNUMBER(S195), 'Data Entry'!$E$16 *R195/S195, " ")</f>
        <v xml:space="preserve"> </v>
      </c>
      <c r="Z195" s="336"/>
    </row>
    <row r="196" spans="1:26" x14ac:dyDescent="0.2">
      <c r="A196" s="25" t="str">
        <f ca="1">'Data Conv'!G197</f>
        <v/>
      </c>
      <c r="B196" s="25" t="str">
        <f ca="1">'Data Conv'!H197</f>
        <v/>
      </c>
      <c r="C196" s="16" t="str">
        <f t="shared" ca="1" si="58"/>
        <v>Pc=&gt;Sc</v>
      </c>
      <c r="D196" s="17" t="str">
        <f t="shared" ca="1" si="61"/>
        <v xml:space="preserve">    NUM</v>
      </c>
      <c r="E196" s="17" t="str">
        <f t="shared" ca="1" si="62"/>
        <v xml:space="preserve">     DENOM</v>
      </c>
      <c r="F196" s="18" t="str">
        <f t="shared" ca="1" si="63"/>
        <v xml:space="preserve"> InterpVal</v>
      </c>
      <c r="G196" s="24" t="str">
        <f t="shared" ca="1" si="64"/>
        <v xml:space="preserve">  EScum</v>
      </c>
      <c r="H196" s="24" t="str">
        <f t="shared" ca="1" si="65"/>
        <v xml:space="preserve">   ESper</v>
      </c>
      <c r="I196" s="20" t="str">
        <f t="shared" ca="1" si="66"/>
        <v xml:space="preserve">  SPI(t)per</v>
      </c>
      <c r="J196" s="20" t="str">
        <f t="shared" ca="1" si="67"/>
        <v xml:space="preserve">  SPI(t)cum</v>
      </c>
      <c r="K196" s="22" t="str">
        <f t="shared" ca="1" si="68"/>
        <v>AT</v>
      </c>
      <c r="L196" s="20" t="str">
        <f t="shared" ca="1" si="69"/>
        <v xml:space="preserve">  SV(t)per</v>
      </c>
      <c r="M196" s="53" t="str">
        <f t="shared" ca="1" si="70"/>
        <v xml:space="preserve"> SV(t)cum</v>
      </c>
      <c r="N196" s="55" t="str">
        <f t="shared" ca="1" si="71"/>
        <v>IEAC(t)nx</v>
      </c>
      <c r="O196" s="39" t="str">
        <f t="shared" ca="1" si="74"/>
        <v>Comp Date</v>
      </c>
      <c r="P196" s="25" t="str">
        <f>IF('Data Conv'!A197 = 0, "", 'Data Conv'!A197)</f>
        <v/>
      </c>
      <c r="Q196" s="25" t="str">
        <f>IF('Data Conv'!B197 = 0, "", 'Data Conv'!B197)</f>
        <v/>
      </c>
      <c r="R196" s="61" t="str">
        <f t="shared" si="59"/>
        <v>Period</v>
      </c>
      <c r="S196" s="55" t="str">
        <f ca="1" xml:space="preserve"> IF(ISNUMBER($W196),IF(COUNT($Q$3:$Q196)&gt;0,$W196 + $Q$204 - $V196 - $X196, $W196),"IEAC(t)sp")</f>
        <v>IEAC(t)sp</v>
      </c>
      <c r="T196" s="39" t="str">
        <f t="shared" ca="1" si="72"/>
        <v>Comp Date</v>
      </c>
      <c r="U196" s="59">
        <f>COUNTIF($P$3:$P196,"XX")</f>
        <v>0</v>
      </c>
      <c r="V196" s="59">
        <f>COUNTIF($Q$3:$Q196,"XX")</f>
        <v>0</v>
      </c>
      <c r="W196" s="158" t="str">
        <f t="shared" ca="1" si="73"/>
        <v>IEAC(t)sp</v>
      </c>
      <c r="X196" s="161" t="str">
        <f ca="1">IF(OR($P196 = "XX", ISNUMBER($P196)),IF($W196 &lt; MATCH(MAX($Q$3:$Q$202),$Q$3:$Q$202,1), COUNTIF(OFFSET($Q$3, $W196,0):$Q$202, "XX"),0), "DT Count")</f>
        <v>DT Count</v>
      </c>
      <c r="Y196" s="294" t="str">
        <f ca="1">IF(ISNUMBER(S196), 'Data Entry'!$E$16 *R196/S196, " ")</f>
        <v xml:space="preserve"> </v>
      </c>
      <c r="Z196" s="336"/>
    </row>
    <row r="197" spans="1:26" x14ac:dyDescent="0.2">
      <c r="A197" s="25" t="str">
        <f ca="1">'Data Conv'!G198</f>
        <v/>
      </c>
      <c r="B197" s="25" t="str">
        <f ca="1">'Data Conv'!H198</f>
        <v/>
      </c>
      <c r="C197" s="16" t="str">
        <f t="shared" ref="C197:C202" ca="1" si="75">IF(ISNUMBER(A197),COUNTIF($B$3:$B$202,CONCATENATE("&lt;=",A197)),"Pc=&gt;Sc")</f>
        <v>Pc=&gt;Sc</v>
      </c>
      <c r="D197" s="17" t="str">
        <f t="shared" ca="1" si="61"/>
        <v xml:space="preserve">    NUM</v>
      </c>
      <c r="E197" s="17" t="str">
        <f t="shared" ca="1" si="62"/>
        <v xml:space="preserve">     DENOM</v>
      </c>
      <c r="F197" s="18" t="str">
        <f t="shared" ca="1" si="63"/>
        <v xml:space="preserve"> InterpVal</v>
      </c>
      <c r="G197" s="24" t="str">
        <f t="shared" ca="1" si="64"/>
        <v xml:space="preserve">  EScum</v>
      </c>
      <c r="H197" s="24" t="str">
        <f t="shared" ca="1" si="65"/>
        <v xml:space="preserve">   ESper</v>
      </c>
      <c r="I197" s="20" t="str">
        <f t="shared" ca="1" si="66"/>
        <v xml:space="preserve">  SPI(t)per</v>
      </c>
      <c r="J197" s="20" t="str">
        <f t="shared" ca="1" si="67"/>
        <v xml:space="preserve">  SPI(t)cum</v>
      </c>
      <c r="K197" s="22" t="str">
        <f t="shared" ca="1" si="68"/>
        <v>AT</v>
      </c>
      <c r="L197" s="20" t="str">
        <f t="shared" ca="1" si="69"/>
        <v xml:space="preserve">  SV(t)per</v>
      </c>
      <c r="M197" s="53" t="str">
        <f t="shared" ca="1" si="70"/>
        <v xml:space="preserve"> SV(t)cum</v>
      </c>
      <c r="N197" s="55" t="str">
        <f t="shared" ca="1" si="71"/>
        <v>IEAC(t)nx</v>
      </c>
      <c r="O197" s="39" t="str">
        <f t="shared" ca="1" si="74"/>
        <v>Comp Date</v>
      </c>
      <c r="P197" s="25" t="str">
        <f>IF('Data Conv'!A198 = 0, "", 'Data Conv'!A198)</f>
        <v/>
      </c>
      <c r="Q197" s="25" t="str">
        <f>IF('Data Conv'!B198 = 0, "", 'Data Conv'!B198)</f>
        <v/>
      </c>
      <c r="R197" s="61" t="str">
        <f t="shared" ref="R197:R202" si="76">IF(P197=0, "", IF(OR(ISNUMBER(P197), P197 = "XX"), R196 + 1, "Period"))</f>
        <v>Period</v>
      </c>
      <c r="S197" s="55" t="str">
        <f ca="1" xml:space="preserve"> IF(ISNUMBER($W197),IF(COUNT($Q$3:$Q197)&gt;0,$W197 + $Q$204 - $V197 - $X197, $W197),"IEAC(t)sp")</f>
        <v>IEAC(t)sp</v>
      </c>
      <c r="T197" s="39" t="str">
        <f t="shared" ca="1" si="72"/>
        <v>Comp Date</v>
      </c>
      <c r="U197" s="59">
        <f>COUNTIF($P$3:$P197,"XX")</f>
        <v>0</v>
      </c>
      <c r="V197" s="59">
        <f>COUNTIF($Q$3:$Q197,"XX")</f>
        <v>0</v>
      </c>
      <c r="W197" s="158" t="str">
        <f t="shared" ca="1" si="73"/>
        <v>IEAC(t)sp</v>
      </c>
      <c r="X197" s="161" t="str">
        <f ca="1">IF(OR($P197 = "XX", ISNUMBER($P197)),IF($W197 &lt; MATCH(MAX($Q$3:$Q$202),$Q$3:$Q$202,1), COUNTIF(OFFSET($Q$3, $W197,0):$Q$202, "XX"),0), "DT Count")</f>
        <v>DT Count</v>
      </c>
      <c r="Y197" s="294" t="str">
        <f ca="1">IF(ISNUMBER(S197), 'Data Entry'!$E$16 *R197/S197, " ")</f>
        <v xml:space="preserve"> </v>
      </c>
      <c r="Z197" s="336"/>
    </row>
    <row r="198" spans="1:26" x14ac:dyDescent="0.2">
      <c r="A198" s="25" t="str">
        <f ca="1">'Data Conv'!G199</f>
        <v/>
      </c>
      <c r="B198" s="25" t="str">
        <f ca="1">'Data Conv'!H199</f>
        <v/>
      </c>
      <c r="C198" s="16" t="str">
        <f t="shared" ca="1" si="75"/>
        <v>Pc=&gt;Sc</v>
      </c>
      <c r="D198" s="17" t="str">
        <f t="shared" ca="1" si="61"/>
        <v xml:space="preserve">    NUM</v>
      </c>
      <c r="E198" s="17" t="str">
        <f t="shared" ca="1" si="62"/>
        <v xml:space="preserve">     DENOM</v>
      </c>
      <c r="F198" s="18" t="str">
        <f t="shared" ca="1" si="63"/>
        <v xml:space="preserve"> InterpVal</v>
      </c>
      <c r="G198" s="24" t="str">
        <f t="shared" ca="1" si="64"/>
        <v xml:space="preserve">  EScum</v>
      </c>
      <c r="H198" s="24" t="str">
        <f t="shared" ca="1" si="65"/>
        <v xml:space="preserve">   ESper</v>
      </c>
      <c r="I198" s="20" t="str">
        <f t="shared" ca="1" si="66"/>
        <v xml:space="preserve">  SPI(t)per</v>
      </c>
      <c r="J198" s="20" t="str">
        <f t="shared" ca="1" si="67"/>
        <v xml:space="preserve">  SPI(t)cum</v>
      </c>
      <c r="K198" s="22" t="str">
        <f t="shared" ca="1" si="68"/>
        <v>AT</v>
      </c>
      <c r="L198" s="20" t="str">
        <f t="shared" ca="1" si="69"/>
        <v xml:space="preserve">  SV(t)per</v>
      </c>
      <c r="M198" s="53" t="str">
        <f t="shared" ca="1" si="70"/>
        <v xml:space="preserve"> SV(t)cum</v>
      </c>
      <c r="N198" s="55" t="str">
        <f t="shared" ca="1" si="71"/>
        <v>IEAC(t)nx</v>
      </c>
      <c r="O198" s="39" t="str">
        <f t="shared" ca="1" si="74"/>
        <v>Comp Date</v>
      </c>
      <c r="P198" s="25" t="str">
        <f>IF('Data Conv'!A199 = 0, "", 'Data Conv'!A199)</f>
        <v/>
      </c>
      <c r="Q198" s="25" t="str">
        <f>IF('Data Conv'!B199 = 0, "", 'Data Conv'!B199)</f>
        <v/>
      </c>
      <c r="R198" s="61" t="str">
        <f t="shared" si="76"/>
        <v>Period</v>
      </c>
      <c r="S198" s="55" t="str">
        <f ca="1" xml:space="preserve"> IF(ISNUMBER($W198),IF(COUNT($Q$3:$Q198)&gt;0,$W198 + $Q$204 - $V198 - $X198, $W198),"IEAC(t)sp")</f>
        <v>IEAC(t)sp</v>
      </c>
      <c r="T198" s="39" t="str">
        <f t="shared" ca="1" si="72"/>
        <v>Comp Date</v>
      </c>
      <c r="U198" s="59">
        <f>COUNTIF($P$3:$P198,"XX")</f>
        <v>0</v>
      </c>
      <c r="V198" s="59">
        <f>COUNTIF($Q$3:$Q198,"XX")</f>
        <v>0</v>
      </c>
      <c r="W198" s="158" t="str">
        <f t="shared" ca="1" si="73"/>
        <v>IEAC(t)sp</v>
      </c>
      <c r="X198" s="161" t="str">
        <f ca="1">IF(OR($P198 = "XX", ISNUMBER($P198)),IF($W198 &lt; MATCH(MAX($Q$3:$Q$202),$Q$3:$Q$202,1), COUNTIF(OFFSET($Q$3, $W198,0):$Q$202, "XX"),0), "DT Count")</f>
        <v>DT Count</v>
      </c>
      <c r="Y198" s="294" t="str">
        <f ca="1">IF(ISNUMBER(S198), 'Data Entry'!$E$16 *R198/S198, " ")</f>
        <v xml:space="preserve"> </v>
      </c>
      <c r="Z198" s="336"/>
    </row>
    <row r="199" spans="1:26" x14ac:dyDescent="0.2">
      <c r="A199" s="25" t="str">
        <f ca="1">'Data Conv'!G200</f>
        <v/>
      </c>
      <c r="B199" s="25" t="str">
        <f ca="1">'Data Conv'!H200</f>
        <v/>
      </c>
      <c r="C199" s="16" t="str">
        <f t="shared" ca="1" si="75"/>
        <v>Pc=&gt;Sc</v>
      </c>
      <c r="D199" s="17" t="str">
        <f t="shared" ca="1" si="61"/>
        <v xml:space="preserve">    NUM</v>
      </c>
      <c r="E199" s="17" t="str">
        <f t="shared" ca="1" si="62"/>
        <v xml:space="preserve">     DENOM</v>
      </c>
      <c r="F199" s="18" t="str">
        <f t="shared" ca="1" si="63"/>
        <v xml:space="preserve"> InterpVal</v>
      </c>
      <c r="G199" s="24" t="str">
        <f t="shared" ca="1" si="64"/>
        <v xml:space="preserve">  EScum</v>
      </c>
      <c r="H199" s="24" t="str">
        <f t="shared" ca="1" si="65"/>
        <v xml:space="preserve">   ESper</v>
      </c>
      <c r="I199" s="20" t="str">
        <f t="shared" ca="1" si="66"/>
        <v xml:space="preserve">  SPI(t)per</v>
      </c>
      <c r="J199" s="20" t="str">
        <f t="shared" ca="1" si="67"/>
        <v xml:space="preserve">  SPI(t)cum</v>
      </c>
      <c r="K199" s="22" t="str">
        <f t="shared" ca="1" si="68"/>
        <v>AT</v>
      </c>
      <c r="L199" s="20" t="str">
        <f t="shared" ca="1" si="69"/>
        <v xml:space="preserve">  SV(t)per</v>
      </c>
      <c r="M199" s="53" t="str">
        <f t="shared" ca="1" si="70"/>
        <v xml:space="preserve"> SV(t)cum</v>
      </c>
      <c r="N199" s="55" t="str">
        <f t="shared" ca="1" si="71"/>
        <v>IEAC(t)nx</v>
      </c>
      <c r="O199" s="39" t="str">
        <f t="shared" ca="1" si="74"/>
        <v>Comp Date</v>
      </c>
      <c r="P199" s="25" t="str">
        <f>IF('Data Conv'!A200 = 0, "", 'Data Conv'!A200)</f>
        <v/>
      </c>
      <c r="Q199" s="25" t="str">
        <f>IF('Data Conv'!B200 = 0, "", 'Data Conv'!B200)</f>
        <v/>
      </c>
      <c r="R199" s="61" t="str">
        <f t="shared" si="76"/>
        <v>Period</v>
      </c>
      <c r="S199" s="55" t="str">
        <f ca="1" xml:space="preserve"> IF(ISNUMBER($W199),IF(COUNT($Q$3:$Q199)&gt;0,$W199 + $Q$204 - $V199 - $X199, $W199),"IEAC(t)sp")</f>
        <v>IEAC(t)sp</v>
      </c>
      <c r="T199" s="39" t="str">
        <f t="shared" ca="1" si="72"/>
        <v>Comp Date</v>
      </c>
      <c r="U199" s="59">
        <f>COUNTIF($P$3:$P199,"XX")</f>
        <v>0</v>
      </c>
      <c r="V199" s="59">
        <f>COUNTIF($Q$3:$Q199,"XX")</f>
        <v>0</v>
      </c>
      <c r="W199" s="158" t="str">
        <f t="shared" ca="1" si="73"/>
        <v>IEAC(t)sp</v>
      </c>
      <c r="X199" s="161" t="str">
        <f ca="1">IF(OR($P199 = "XX", ISNUMBER($P199)),IF($W199 &lt; MATCH(MAX($Q$3:$Q$202),$Q$3:$Q$202,1), COUNTIF(OFFSET($Q$3, $W199,0):$Q$202, "XX"),0), "DT Count")</f>
        <v>DT Count</v>
      </c>
      <c r="Y199" s="294" t="str">
        <f ca="1">IF(ISNUMBER(S199), 'Data Entry'!$E$16 *R199/S199, " ")</f>
        <v xml:space="preserve"> </v>
      </c>
      <c r="Z199" s="336"/>
    </row>
    <row r="200" spans="1:26" x14ac:dyDescent="0.2">
      <c r="A200" s="25" t="str">
        <f ca="1">'Data Conv'!G201</f>
        <v/>
      </c>
      <c r="B200" s="25" t="str">
        <f ca="1">'Data Conv'!H201</f>
        <v/>
      </c>
      <c r="C200" s="16" t="str">
        <f t="shared" ca="1" si="75"/>
        <v>Pc=&gt;Sc</v>
      </c>
      <c r="D200" s="17" t="str">
        <f t="shared" ca="1" si="61"/>
        <v xml:space="preserve">    NUM</v>
      </c>
      <c r="E200" s="17" t="str">
        <f t="shared" ca="1" si="62"/>
        <v xml:space="preserve">     DENOM</v>
      </c>
      <c r="F200" s="18" t="str">
        <f t="shared" ca="1" si="63"/>
        <v xml:space="preserve"> InterpVal</v>
      </c>
      <c r="G200" s="24" t="str">
        <f t="shared" ca="1" si="64"/>
        <v xml:space="preserve">  EScum</v>
      </c>
      <c r="H200" s="24" t="str">
        <f t="shared" ca="1" si="65"/>
        <v xml:space="preserve">   ESper</v>
      </c>
      <c r="I200" s="20" t="str">
        <f t="shared" ca="1" si="66"/>
        <v xml:space="preserve">  SPI(t)per</v>
      </c>
      <c r="J200" s="20" t="str">
        <f t="shared" ca="1" si="67"/>
        <v xml:space="preserve">  SPI(t)cum</v>
      </c>
      <c r="K200" s="22" t="str">
        <f t="shared" ca="1" si="68"/>
        <v>AT</v>
      </c>
      <c r="L200" s="20" t="str">
        <f t="shared" ca="1" si="69"/>
        <v xml:space="preserve">  SV(t)per</v>
      </c>
      <c r="M200" s="53" t="str">
        <f t="shared" ca="1" si="70"/>
        <v xml:space="preserve"> SV(t)cum</v>
      </c>
      <c r="N200" s="55" t="str">
        <f t="shared" ca="1" si="71"/>
        <v>IEAC(t)nx</v>
      </c>
      <c r="O200" s="39" t="str">
        <f t="shared" ca="1" si="74"/>
        <v>Comp Date</v>
      </c>
      <c r="P200" s="25" t="str">
        <f>IF('Data Conv'!A201 = 0, "", 'Data Conv'!A201)</f>
        <v/>
      </c>
      <c r="Q200" s="25" t="str">
        <f>IF('Data Conv'!B201 = 0, "", 'Data Conv'!B201)</f>
        <v/>
      </c>
      <c r="R200" s="61" t="str">
        <f t="shared" si="76"/>
        <v>Period</v>
      </c>
      <c r="S200" s="55" t="str">
        <f ca="1" xml:space="preserve"> IF(ISNUMBER($W200),IF(COUNT($Q$3:$Q200)&gt;0,$W200 + $Q$204 - $V200 - $X200, $W200),"IEAC(t)sp")</f>
        <v>IEAC(t)sp</v>
      </c>
      <c r="T200" s="39" t="str">
        <f t="shared" ca="1" si="72"/>
        <v>Comp Date</v>
      </c>
      <c r="U200" s="59">
        <f>COUNTIF($P$3:$P200,"XX")</f>
        <v>0</v>
      </c>
      <c r="V200" s="59">
        <f>COUNTIF($Q$3:$Q200,"XX")</f>
        <v>0</v>
      </c>
      <c r="W200" s="158" t="str">
        <f t="shared" ca="1" si="73"/>
        <v>IEAC(t)sp</v>
      </c>
      <c r="X200" s="161" t="str">
        <f ca="1">IF(OR($P200 = "XX", ISNUMBER($P200)),IF($W200 &lt; MATCH(MAX($Q$3:$Q$202),$Q$3:$Q$202,1), COUNTIF(OFFSET($Q$3, $W200,0):$Q$202, "XX"),0), "DT Count")</f>
        <v>DT Count</v>
      </c>
      <c r="Y200" s="294" t="str">
        <f ca="1">IF(ISNUMBER(S200), 'Data Entry'!$E$16 *R200/S200, " ")</f>
        <v xml:space="preserve"> </v>
      </c>
      <c r="Z200" s="336"/>
    </row>
    <row r="201" spans="1:26" x14ac:dyDescent="0.2">
      <c r="A201" s="25" t="str">
        <f ca="1">'Data Conv'!G202</f>
        <v/>
      </c>
      <c r="B201" s="25" t="str">
        <f ca="1">'Data Conv'!H202</f>
        <v/>
      </c>
      <c r="C201" s="16" t="str">
        <f t="shared" ca="1" si="75"/>
        <v>Pc=&gt;Sc</v>
      </c>
      <c r="D201" s="17" t="str">
        <f t="shared" ca="1" si="61"/>
        <v xml:space="preserve">    NUM</v>
      </c>
      <c r="E201" s="17" t="str">
        <f t="shared" ca="1" si="62"/>
        <v xml:space="preserve">     DENOM</v>
      </c>
      <c r="F201" s="18" t="str">
        <f t="shared" ca="1" si="63"/>
        <v xml:space="preserve"> InterpVal</v>
      </c>
      <c r="G201" s="24" t="str">
        <f t="shared" ca="1" si="64"/>
        <v xml:space="preserve">  EScum</v>
      </c>
      <c r="H201" s="24" t="str">
        <f t="shared" ca="1" si="65"/>
        <v xml:space="preserve">   ESper</v>
      </c>
      <c r="I201" s="20" t="str">
        <f t="shared" ca="1" si="66"/>
        <v xml:space="preserve">  SPI(t)per</v>
      </c>
      <c r="J201" s="20" t="str">
        <f t="shared" ca="1" si="67"/>
        <v xml:space="preserve">  SPI(t)cum</v>
      </c>
      <c r="K201" s="22" t="str">
        <f t="shared" ca="1" si="68"/>
        <v>AT</v>
      </c>
      <c r="L201" s="20" t="str">
        <f t="shared" ca="1" si="69"/>
        <v xml:space="preserve">  SV(t)per</v>
      </c>
      <c r="M201" s="53" t="str">
        <f t="shared" ca="1" si="70"/>
        <v xml:space="preserve"> SV(t)cum</v>
      </c>
      <c r="N201" s="55" t="str">
        <f t="shared" ca="1" si="71"/>
        <v>IEAC(t)nx</v>
      </c>
      <c r="O201" s="39" t="str">
        <f t="shared" ca="1" si="74"/>
        <v>Comp Date</v>
      </c>
      <c r="P201" s="25" t="str">
        <f>IF('Data Conv'!A202 = 0, "", 'Data Conv'!A202)</f>
        <v/>
      </c>
      <c r="Q201" s="25" t="str">
        <f>IF('Data Conv'!B202 = 0, "", 'Data Conv'!B202)</f>
        <v/>
      </c>
      <c r="R201" s="61" t="str">
        <f t="shared" si="76"/>
        <v>Period</v>
      </c>
      <c r="S201" s="55" t="str">
        <f ca="1" xml:space="preserve"> IF(ISNUMBER($W201),IF(COUNT($Q$3:$Q201)&gt;0,$W201 + $Q$204 - $V201 - $X201, $W201),"IEAC(t)sp")</f>
        <v>IEAC(t)sp</v>
      </c>
      <c r="T201" s="39" t="str">
        <f t="shared" ca="1" si="72"/>
        <v>Comp Date</v>
      </c>
      <c r="U201" s="59">
        <f>COUNTIF($P$3:$P201,"XX")</f>
        <v>0</v>
      </c>
      <c r="V201" s="59">
        <f>COUNTIF($Q$3:$Q201,"XX")</f>
        <v>0</v>
      </c>
      <c r="W201" s="158" t="str">
        <f t="shared" ca="1" si="73"/>
        <v>IEAC(t)sp</v>
      </c>
      <c r="X201" s="161" t="str">
        <f ca="1">IF(OR($P201 = "XX", ISNUMBER($P201)),IF($W201 &lt; MATCH(MAX($Q$3:$Q$202),$Q$3:$Q$202,1), COUNTIF(OFFSET($Q$3, $W201,0):$Q$202, "XX"),0), "DT Count")</f>
        <v>DT Count</v>
      </c>
      <c r="Y201" s="294" t="str">
        <f ca="1">IF(ISNUMBER(S201), 'Data Entry'!$E$16 *R201/S201, " ")</f>
        <v xml:space="preserve"> </v>
      </c>
      <c r="Z201" s="336"/>
    </row>
    <row r="202" spans="1:26" x14ac:dyDescent="0.2">
      <c r="A202" s="25" t="str">
        <f ca="1">'Data Conv'!G203</f>
        <v/>
      </c>
      <c r="B202" s="25" t="str">
        <f ca="1">'Data Conv'!H203</f>
        <v/>
      </c>
      <c r="C202" s="16" t="str">
        <f t="shared" ca="1" si="75"/>
        <v>Pc=&gt;Sc</v>
      </c>
      <c r="D202" s="17" t="str">
        <f t="shared" ca="1" si="61"/>
        <v xml:space="preserve">    NUM</v>
      </c>
      <c r="E202" s="17" t="str">
        <f t="shared" ca="1" si="62"/>
        <v xml:space="preserve">     DENOM</v>
      </c>
      <c r="F202" s="18" t="str">
        <f t="shared" ca="1" si="63"/>
        <v xml:space="preserve"> InterpVal</v>
      </c>
      <c r="G202" s="24" t="str">
        <f t="shared" ca="1" si="64"/>
        <v xml:space="preserve">  EScum</v>
      </c>
      <c r="H202" s="24" t="str">
        <f t="shared" ca="1" si="65"/>
        <v xml:space="preserve">   ESper</v>
      </c>
      <c r="I202" s="20" t="str">
        <f t="shared" ca="1" si="66"/>
        <v xml:space="preserve">  SPI(t)per</v>
      </c>
      <c r="J202" s="20" t="str">
        <f t="shared" ca="1" si="67"/>
        <v xml:space="preserve">  SPI(t)cum</v>
      </c>
      <c r="K202" s="22" t="str">
        <f t="shared" ca="1" si="68"/>
        <v>AT</v>
      </c>
      <c r="L202" s="20" t="str">
        <f t="shared" ca="1" si="69"/>
        <v xml:space="preserve">  SV(t)per</v>
      </c>
      <c r="M202" s="53" t="str">
        <f t="shared" ca="1" si="70"/>
        <v xml:space="preserve"> SV(t)cum</v>
      </c>
      <c r="N202" s="55" t="str">
        <f t="shared" ca="1" si="71"/>
        <v>IEAC(t)nx</v>
      </c>
      <c r="O202" s="39" t="str">
        <f t="shared" ca="1" si="74"/>
        <v>Comp Date</v>
      </c>
      <c r="P202" s="25" t="str">
        <f>IF('Data Conv'!A203 = 0, "", 'Data Conv'!A203)</f>
        <v/>
      </c>
      <c r="Q202" s="25" t="str">
        <f>IF('Data Conv'!B203 = 0, "", 'Data Conv'!B203)</f>
        <v/>
      </c>
      <c r="R202" s="61" t="str">
        <f t="shared" si="76"/>
        <v>Period</v>
      </c>
      <c r="S202" s="55" t="str">
        <f ca="1" xml:space="preserve"> IF(ISNUMBER($W202),IF(COUNT($Q$3:$Q202)&gt;0,$W202 + $Q$204 - $V202 - $X202, $W202),"IEAC(t)sp")</f>
        <v>IEAC(t)sp</v>
      </c>
      <c r="T202" s="39" t="str">
        <f t="shared" ca="1" si="72"/>
        <v>Comp Date</v>
      </c>
      <c r="U202" s="59">
        <f>COUNTIF($P$3:$P202,"XX")</f>
        <v>0</v>
      </c>
      <c r="V202" s="59">
        <f>COUNTIF($Q$3:$Q202,"XX")</f>
        <v>0</v>
      </c>
      <c r="W202" s="158" t="str">
        <f t="shared" ca="1" si="73"/>
        <v>IEAC(t)sp</v>
      </c>
      <c r="X202" s="161" t="str">
        <f ca="1">IF(OR($P202 = "XX", ISNUMBER($P202)),IF($W202 &lt; MATCH(MAX($Q$3:$Q$202),$Q$3:$Q$202,1), COUNTIF(OFFSET($Q$3, $W202,0):$Q$202, "XX"),0), "DT Count")</f>
        <v>DT Count</v>
      </c>
      <c r="Y202" s="294" t="str">
        <f ca="1">IF(ISNUMBER(S202), 'Data Entry'!$E$16 *R202/S202, " ")</f>
        <v xml:space="preserve"> </v>
      </c>
      <c r="Z202" s="336"/>
    </row>
    <row r="203" spans="1:26" ht="13.5" hidden="1" thickBot="1" x14ac:dyDescent="0.25">
      <c r="O203" s="44" t="s">
        <v>17</v>
      </c>
      <c r="P203" s="40" t="s">
        <v>18</v>
      </c>
      <c r="Q203" s="40" t="s">
        <v>13</v>
      </c>
      <c r="S203" s="175" t="str">
        <f>'Data Entry'!D12</f>
        <v>Multipier</v>
      </c>
      <c r="T203" s="177">
        <f>'Data Entry'!E12</f>
        <v>30.42</v>
      </c>
    </row>
    <row r="204" spans="1:26" ht="13.5" hidden="1" thickBot="1" x14ac:dyDescent="0.25">
      <c r="O204" s="45" t="str">
        <f>IF('Data Entry'!$E$4 = 0, "Start Date", 'Data Entry'!$E$4)</f>
        <v>Start Date</v>
      </c>
      <c r="P204" s="41">
        <f>COUNTIF(P3:P202,"XX")</f>
        <v>0</v>
      </c>
      <c r="Q204" s="41">
        <f>COUNTIF(Q3:Q202,"XX")</f>
        <v>0</v>
      </c>
    </row>
    <row r="205" spans="1:26" ht="13.5" hidden="1" thickBot="1" x14ac:dyDescent="0.25">
      <c r="O205" s="48"/>
      <c r="P205" s="46" t="s">
        <v>14</v>
      </c>
      <c r="Q205" s="43" t="s">
        <v>15</v>
      </c>
    </row>
    <row r="206" spans="1:26" ht="13.5" hidden="1" thickBot="1" x14ac:dyDescent="0.25">
      <c r="O206" s="143"/>
      <c r="P206" s="47">
        <f>COUNT($P3:P202) - COUNTIF(P3:P52,0)</f>
        <v>0</v>
      </c>
      <c r="Q206" s="42">
        <f>COUNT(Q3:Q202) - COUNTIF(Q3:Q202,0)</f>
        <v>0</v>
      </c>
    </row>
    <row r="207" spans="1:26" ht="13.5" hidden="1" thickBot="1" x14ac:dyDescent="0.25">
      <c r="O207" s="143"/>
      <c r="P207" s="69" t="s">
        <v>21</v>
      </c>
      <c r="Q207" s="142" t="s">
        <v>24</v>
      </c>
    </row>
    <row r="208" spans="1:26" ht="13.5" hidden="1" thickBot="1" x14ac:dyDescent="0.25">
      <c r="O208" s="49"/>
      <c r="P208" s="68">
        <f xml:space="preserve"> $P$204 + $P$206</f>
        <v>0</v>
      </c>
      <c r="Q208" s="68">
        <f xml:space="preserve"> $Q$204 + $Q$206</f>
        <v>0</v>
      </c>
    </row>
  </sheetData>
  <phoneticPr fontId="0" type="noConversion"/>
  <conditionalFormatting sqref="T203">
    <cfRule type="cellIs" dxfId="6" priority="1" stopIfTrue="1" operator="equal">
      <formula>"ERROR"</formula>
    </cfRule>
  </conditionalFormatting>
  <pageMargins left="0.75" right="0.75" top="1" bottom="1" header="0.5" footer="0.5"/>
  <pageSetup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indexed="53"/>
  </sheetPr>
  <dimension ref="A1:AF202"/>
  <sheetViews>
    <sheetView workbookViewId="0">
      <selection activeCell="C3" sqref="C3"/>
    </sheetView>
  </sheetViews>
  <sheetFormatPr defaultRowHeight="12.75" x14ac:dyDescent="0.2"/>
  <cols>
    <col min="2" max="3" width="12.28515625" customWidth="1"/>
    <col min="4" max="4" width="10.85546875" style="4" customWidth="1"/>
    <col min="5" max="5" width="12.28515625" style="4" customWidth="1"/>
    <col min="6" max="6" width="12.28515625" customWidth="1"/>
  </cols>
  <sheetData>
    <row r="1" spans="1:7" ht="13.5" thickBot="1" x14ac:dyDescent="0.25">
      <c r="A1" s="138" t="str">
        <f>'EScalc Special'!R1</f>
        <v>Period</v>
      </c>
      <c r="B1" s="139" t="str">
        <f>'EScalc Special'!S1</f>
        <v>IEAC(t)sp</v>
      </c>
      <c r="C1" s="139" t="str">
        <f>EScalc!N1</f>
        <v>IEAC(t)</v>
      </c>
      <c r="D1" s="140" t="s">
        <v>22</v>
      </c>
      <c r="E1" s="140" t="s">
        <v>23</v>
      </c>
      <c r="F1" s="141" t="s">
        <v>8</v>
      </c>
      <c r="G1" s="70"/>
    </row>
    <row r="2" spans="1:7" ht="13.5" thickBot="1" x14ac:dyDescent="0.25">
      <c r="A2" s="60"/>
      <c r="B2" s="51"/>
      <c r="C2" s="51"/>
      <c r="D2" s="287"/>
      <c r="E2" s="287"/>
      <c r="F2" s="64"/>
      <c r="G2" s="71"/>
    </row>
    <row r="3" spans="1:7" x14ac:dyDescent="0.2">
      <c r="A3" s="61" t="str">
        <f>'EScalc Special'!R3</f>
        <v>Period</v>
      </c>
      <c r="B3" s="55" t="str">
        <f ca="1">'EScalc Special'!S3</f>
        <v>IEAC(t)sp</v>
      </c>
      <c r="C3" s="34" t="str">
        <f>EScalc!N3</f>
        <v>IEAC(t)es</v>
      </c>
      <c r="D3" s="288" t="str">
        <f xml:space="preserve"> IF(A3 = "Period", "Plan Dur", 'EScalc Special'!$Q$208)</f>
        <v>Plan Dur</v>
      </c>
      <c r="E3" s="289" t="str">
        <f xml:space="preserve"> IF(A3 = "Period", "Actual Dur", 'EScalc Special'!$P$208)</f>
        <v>Actual Dur</v>
      </c>
      <c r="F3" s="65" t="str">
        <f ca="1">'EScalc Special'!T3</f>
        <v>Comp Date</v>
      </c>
      <c r="G3" s="72"/>
    </row>
    <row r="4" spans="1:7" x14ac:dyDescent="0.2">
      <c r="A4" s="61" t="str">
        <f>'EScalc Special'!R4</f>
        <v>Period</v>
      </c>
      <c r="B4" s="55" t="str">
        <f ca="1">'EScalc Special'!S4</f>
        <v>IEAC(t)sp</v>
      </c>
      <c r="C4" s="34" t="str">
        <f>EScalc!N4</f>
        <v>IEAC(t)es</v>
      </c>
      <c r="D4" s="288" t="str">
        <f xml:space="preserve"> IF(A4 = "Period", "Plan Dur", 'EScalc Special'!$Q$208)</f>
        <v>Plan Dur</v>
      </c>
      <c r="E4" s="290" t="str">
        <f xml:space="preserve"> IF(A4 = "Period", "Actual Dur", 'EScalc Special'!$P$208)</f>
        <v>Actual Dur</v>
      </c>
      <c r="F4" s="65" t="str">
        <f ca="1">'EScalc Special'!T4</f>
        <v>Comp Date</v>
      </c>
      <c r="G4" s="72"/>
    </row>
    <row r="5" spans="1:7" x14ac:dyDescent="0.2">
      <c r="A5" s="61" t="str">
        <f>'EScalc Special'!R5</f>
        <v>Period</v>
      </c>
      <c r="B5" s="55" t="str">
        <f ca="1">'EScalc Special'!S5</f>
        <v>IEAC(t)sp</v>
      </c>
      <c r="C5" s="34" t="str">
        <f>EScalc!N5</f>
        <v>IEAC(t)es</v>
      </c>
      <c r="D5" s="288" t="str">
        <f xml:space="preserve"> IF(A5 = "Period", "Plan Dur", 'EScalc Special'!$Q$208)</f>
        <v>Plan Dur</v>
      </c>
      <c r="E5" s="290" t="str">
        <f xml:space="preserve"> IF(A5 = "Period", "Actual Dur", 'EScalc Special'!$P$208)</f>
        <v>Actual Dur</v>
      </c>
      <c r="F5" s="65" t="str">
        <f ca="1">'EScalc Special'!T5</f>
        <v>Comp Date</v>
      </c>
      <c r="G5" s="72"/>
    </row>
    <row r="6" spans="1:7" x14ac:dyDescent="0.2">
      <c r="A6" s="61" t="str">
        <f>'EScalc Special'!R6</f>
        <v>Period</v>
      </c>
      <c r="B6" s="55" t="str">
        <f ca="1">'EScalc Special'!S6</f>
        <v>IEAC(t)sp</v>
      </c>
      <c r="C6" s="34" t="str">
        <f>EScalc!N6</f>
        <v>IEAC(t)es</v>
      </c>
      <c r="D6" s="288" t="str">
        <f xml:space="preserve"> IF(A6 = "Period", "Plan Dur", 'EScalc Special'!$Q$208)</f>
        <v>Plan Dur</v>
      </c>
      <c r="E6" s="290" t="str">
        <f xml:space="preserve"> IF(A6 = "Period", "Actual Dur", 'EScalc Special'!$P$208)</f>
        <v>Actual Dur</v>
      </c>
      <c r="F6" s="65" t="str">
        <f ca="1">'EScalc Special'!T6</f>
        <v>Comp Date</v>
      </c>
      <c r="G6" s="72"/>
    </row>
    <row r="7" spans="1:7" x14ac:dyDescent="0.2">
      <c r="A7" s="61" t="str">
        <f>'EScalc Special'!R7</f>
        <v>Period</v>
      </c>
      <c r="B7" s="55" t="str">
        <f ca="1">'EScalc Special'!S7</f>
        <v>IEAC(t)sp</v>
      </c>
      <c r="C7" s="34" t="str">
        <f>EScalc!N7</f>
        <v>IEAC(t)es</v>
      </c>
      <c r="D7" s="288" t="str">
        <f xml:space="preserve"> IF(A7 = "Period", "Plan Dur", 'EScalc Special'!$Q$208)</f>
        <v>Plan Dur</v>
      </c>
      <c r="E7" s="290" t="str">
        <f xml:space="preserve"> IF(A7 = "Period", "Actual Dur", 'EScalc Special'!$P$208)</f>
        <v>Actual Dur</v>
      </c>
      <c r="F7" s="65" t="str">
        <f ca="1">'EScalc Special'!T7</f>
        <v>Comp Date</v>
      </c>
      <c r="G7" s="72"/>
    </row>
    <row r="8" spans="1:7" x14ac:dyDescent="0.2">
      <c r="A8" s="61" t="str">
        <f>'EScalc Special'!R8</f>
        <v>Period</v>
      </c>
      <c r="B8" s="55" t="str">
        <f ca="1">'EScalc Special'!S8</f>
        <v>IEAC(t)sp</v>
      </c>
      <c r="C8" s="34" t="str">
        <f>EScalc!N8</f>
        <v>IEAC(t)es</v>
      </c>
      <c r="D8" s="288" t="str">
        <f xml:space="preserve"> IF(A8 = "Period", "Plan Dur", 'EScalc Special'!$Q$208)</f>
        <v>Plan Dur</v>
      </c>
      <c r="E8" s="290" t="str">
        <f xml:space="preserve"> IF(A8 = "Period", "Actual Dur", 'EScalc Special'!$P$208)</f>
        <v>Actual Dur</v>
      </c>
      <c r="F8" s="65" t="str">
        <f ca="1">'EScalc Special'!T8</f>
        <v>Comp Date</v>
      </c>
      <c r="G8" s="72"/>
    </row>
    <row r="9" spans="1:7" x14ac:dyDescent="0.2">
      <c r="A9" s="61" t="str">
        <f>'EScalc Special'!R9</f>
        <v>Period</v>
      </c>
      <c r="B9" s="55" t="str">
        <f ca="1">'EScalc Special'!S9</f>
        <v>IEAC(t)sp</v>
      </c>
      <c r="C9" s="34" t="str">
        <f>EScalc!N9</f>
        <v>IEAC(t)es</v>
      </c>
      <c r="D9" s="288" t="str">
        <f xml:space="preserve"> IF(A9 = "Period", "Plan Dur", 'EScalc Special'!$Q$208)</f>
        <v>Plan Dur</v>
      </c>
      <c r="E9" s="290" t="str">
        <f xml:space="preserve"> IF(A9 = "Period", "Actual Dur", 'EScalc Special'!$P$208)</f>
        <v>Actual Dur</v>
      </c>
      <c r="F9" s="65" t="str">
        <f ca="1">'EScalc Special'!T9</f>
        <v>Comp Date</v>
      </c>
      <c r="G9" s="72"/>
    </row>
    <row r="10" spans="1:7" x14ac:dyDescent="0.2">
      <c r="A10" s="61" t="str">
        <f>'EScalc Special'!R10</f>
        <v>Period</v>
      </c>
      <c r="B10" s="55" t="str">
        <f ca="1">'EScalc Special'!S10</f>
        <v>IEAC(t)sp</v>
      </c>
      <c r="C10" s="34" t="str">
        <f>EScalc!N10</f>
        <v>IEAC(t)es</v>
      </c>
      <c r="D10" s="288" t="str">
        <f xml:space="preserve"> IF(A10 = "Period", "Plan Dur", 'EScalc Special'!$Q$208)</f>
        <v>Plan Dur</v>
      </c>
      <c r="E10" s="290" t="str">
        <f xml:space="preserve"> IF(A10 = "Period", "Actual Dur", 'EScalc Special'!$P$208)</f>
        <v>Actual Dur</v>
      </c>
      <c r="F10" s="65" t="str">
        <f ca="1">'EScalc Special'!T10</f>
        <v>Comp Date</v>
      </c>
      <c r="G10" s="72"/>
    </row>
    <row r="11" spans="1:7" x14ac:dyDescent="0.2">
      <c r="A11" s="61" t="str">
        <f>'EScalc Special'!R11</f>
        <v>Period</v>
      </c>
      <c r="B11" s="55" t="str">
        <f ca="1">'EScalc Special'!S11</f>
        <v>IEAC(t)sp</v>
      </c>
      <c r="C11" s="34" t="str">
        <f>EScalc!N11</f>
        <v>IEAC(t)es</v>
      </c>
      <c r="D11" s="288" t="str">
        <f xml:space="preserve"> IF(A11 = "Period", "Plan Dur", 'EScalc Special'!$Q$208)</f>
        <v>Plan Dur</v>
      </c>
      <c r="E11" s="290" t="str">
        <f xml:space="preserve"> IF(A11 = "Period", "Actual Dur", 'EScalc Special'!$P$208)</f>
        <v>Actual Dur</v>
      </c>
      <c r="F11" s="65" t="str">
        <f ca="1">'EScalc Special'!T11</f>
        <v>Comp Date</v>
      </c>
      <c r="G11" s="72"/>
    </row>
    <row r="12" spans="1:7" x14ac:dyDescent="0.2">
      <c r="A12" s="61" t="str">
        <f>'EScalc Special'!R12</f>
        <v>Period</v>
      </c>
      <c r="B12" s="55" t="str">
        <f ca="1">'EScalc Special'!S12</f>
        <v>IEAC(t)sp</v>
      </c>
      <c r="C12" s="34" t="str">
        <f>EScalc!N12</f>
        <v>IEAC(t)es</v>
      </c>
      <c r="D12" s="288" t="str">
        <f xml:space="preserve"> IF(A12 = "Period", "Plan Dur", 'EScalc Special'!$Q$208)</f>
        <v>Plan Dur</v>
      </c>
      <c r="E12" s="290" t="str">
        <f xml:space="preserve"> IF(A12 = "Period", "Actual Dur", 'EScalc Special'!$P$208)</f>
        <v>Actual Dur</v>
      </c>
      <c r="F12" s="65" t="str">
        <f ca="1">'EScalc Special'!T12</f>
        <v>Comp Date</v>
      </c>
      <c r="G12" s="72"/>
    </row>
    <row r="13" spans="1:7" x14ac:dyDescent="0.2">
      <c r="A13" s="61" t="str">
        <f>'EScalc Special'!R13</f>
        <v>Period</v>
      </c>
      <c r="B13" s="55" t="str">
        <f ca="1">'EScalc Special'!S13</f>
        <v>IEAC(t)sp</v>
      </c>
      <c r="C13" s="34" t="str">
        <f>EScalc!N13</f>
        <v>IEAC(t)es</v>
      </c>
      <c r="D13" s="288" t="str">
        <f xml:space="preserve"> IF(A13 = "Period", "Plan Dur", 'EScalc Special'!$Q$208)</f>
        <v>Plan Dur</v>
      </c>
      <c r="E13" s="290" t="str">
        <f xml:space="preserve"> IF(A13 = "Period", "Actual Dur", 'EScalc Special'!$P$208)</f>
        <v>Actual Dur</v>
      </c>
      <c r="F13" s="65" t="str">
        <f ca="1">'EScalc Special'!T13</f>
        <v>Comp Date</v>
      </c>
      <c r="G13" s="72"/>
    </row>
    <row r="14" spans="1:7" x14ac:dyDescent="0.2">
      <c r="A14" s="61" t="str">
        <f>'EScalc Special'!R14</f>
        <v>Period</v>
      </c>
      <c r="B14" s="55" t="str">
        <f ca="1">'EScalc Special'!S14</f>
        <v>IEAC(t)sp</v>
      </c>
      <c r="C14" s="34" t="str">
        <f>EScalc!N14</f>
        <v>IEAC(t)es</v>
      </c>
      <c r="D14" s="288" t="str">
        <f xml:space="preserve"> IF(A14 = "Period", "Plan Dur", 'EScalc Special'!$Q$208)</f>
        <v>Plan Dur</v>
      </c>
      <c r="E14" s="290" t="str">
        <f xml:space="preserve"> IF(A14 = "Period", "Actual Dur", 'EScalc Special'!$P$208)</f>
        <v>Actual Dur</v>
      </c>
      <c r="F14" s="65" t="str">
        <f ca="1">'EScalc Special'!T14</f>
        <v>Comp Date</v>
      </c>
      <c r="G14" s="72"/>
    </row>
    <row r="15" spans="1:7" x14ac:dyDescent="0.2">
      <c r="A15" s="61" t="str">
        <f>'EScalc Special'!R15</f>
        <v>Period</v>
      </c>
      <c r="B15" s="55" t="str">
        <f ca="1">'EScalc Special'!S15</f>
        <v>IEAC(t)sp</v>
      </c>
      <c r="C15" s="34" t="str">
        <f>EScalc!N15</f>
        <v>IEAC(t)es</v>
      </c>
      <c r="D15" s="288" t="str">
        <f xml:space="preserve"> IF(A15 = "Period", "Plan Dur", 'EScalc Special'!$Q$208)</f>
        <v>Plan Dur</v>
      </c>
      <c r="E15" s="290" t="str">
        <f xml:space="preserve"> IF(A15 = "Period", "Actual Dur", 'EScalc Special'!$P$208)</f>
        <v>Actual Dur</v>
      </c>
      <c r="F15" s="65" t="str">
        <f ca="1">'EScalc Special'!T15</f>
        <v>Comp Date</v>
      </c>
      <c r="G15" s="72"/>
    </row>
    <row r="16" spans="1:7" x14ac:dyDescent="0.2">
      <c r="A16" s="61" t="str">
        <f>'EScalc Special'!R16</f>
        <v>Period</v>
      </c>
      <c r="B16" s="55" t="str">
        <f ca="1">'EScalc Special'!S16</f>
        <v>IEAC(t)sp</v>
      </c>
      <c r="C16" s="34" t="str">
        <f>EScalc!N16</f>
        <v>IEAC(t)es</v>
      </c>
      <c r="D16" s="288" t="str">
        <f xml:space="preserve"> IF(A16 = "Period", "Plan Dur", 'EScalc Special'!$Q$208)</f>
        <v>Plan Dur</v>
      </c>
      <c r="E16" s="290" t="str">
        <f xml:space="preserve"> IF(A16 = "Period", "Actual Dur", 'EScalc Special'!$P$208)</f>
        <v>Actual Dur</v>
      </c>
      <c r="F16" s="65" t="str">
        <f ca="1">'EScalc Special'!T16</f>
        <v>Comp Date</v>
      </c>
      <c r="G16" s="72"/>
    </row>
    <row r="17" spans="1:7" x14ac:dyDescent="0.2">
      <c r="A17" s="61" t="str">
        <f>'EScalc Special'!R17</f>
        <v>Period</v>
      </c>
      <c r="B17" s="55" t="str">
        <f ca="1">'EScalc Special'!S17</f>
        <v>IEAC(t)sp</v>
      </c>
      <c r="C17" s="34" t="str">
        <f>EScalc!N17</f>
        <v>IEAC(t)es</v>
      </c>
      <c r="D17" s="288" t="str">
        <f xml:space="preserve"> IF(A17 = "Period", "Plan Dur", 'EScalc Special'!$Q$208)</f>
        <v>Plan Dur</v>
      </c>
      <c r="E17" s="290" t="str">
        <f xml:space="preserve"> IF(A17 = "Period", "Actual Dur", 'EScalc Special'!$P$208)</f>
        <v>Actual Dur</v>
      </c>
      <c r="F17" s="65" t="str">
        <f ca="1">'EScalc Special'!T17</f>
        <v>Comp Date</v>
      </c>
      <c r="G17" s="72"/>
    </row>
    <row r="18" spans="1:7" x14ac:dyDescent="0.2">
      <c r="A18" s="61" t="str">
        <f>'EScalc Special'!R18</f>
        <v>Period</v>
      </c>
      <c r="B18" s="55" t="str">
        <f ca="1">'EScalc Special'!S18</f>
        <v>IEAC(t)sp</v>
      </c>
      <c r="C18" s="34" t="str">
        <f>EScalc!N18</f>
        <v>IEAC(t)es</v>
      </c>
      <c r="D18" s="288" t="str">
        <f xml:space="preserve"> IF(A18 = "Period", "Plan Dur", 'EScalc Special'!$Q$208)</f>
        <v>Plan Dur</v>
      </c>
      <c r="E18" s="290" t="str">
        <f xml:space="preserve"> IF(A18 = "Period", "Actual Dur", 'EScalc Special'!$P$208)</f>
        <v>Actual Dur</v>
      </c>
      <c r="F18" s="65" t="str">
        <f ca="1">'EScalc Special'!T18</f>
        <v>Comp Date</v>
      </c>
      <c r="G18" s="72"/>
    </row>
    <row r="19" spans="1:7" x14ac:dyDescent="0.2">
      <c r="A19" s="61" t="str">
        <f>'EScalc Special'!R19</f>
        <v>Period</v>
      </c>
      <c r="B19" s="55" t="str">
        <f ca="1">'EScalc Special'!S19</f>
        <v>IEAC(t)sp</v>
      </c>
      <c r="C19" s="34" t="str">
        <f>EScalc!N19</f>
        <v>IEAC(t)es</v>
      </c>
      <c r="D19" s="288" t="str">
        <f xml:space="preserve"> IF(A19 = "Period", "Plan Dur", 'EScalc Special'!$Q$208)</f>
        <v>Plan Dur</v>
      </c>
      <c r="E19" s="290" t="str">
        <f xml:space="preserve"> IF(A19 = "Period", "Actual Dur", 'EScalc Special'!$P$208)</f>
        <v>Actual Dur</v>
      </c>
      <c r="F19" s="65" t="str">
        <f ca="1">'EScalc Special'!T19</f>
        <v>Comp Date</v>
      </c>
      <c r="G19" s="72"/>
    </row>
    <row r="20" spans="1:7" x14ac:dyDescent="0.2">
      <c r="A20" s="61" t="str">
        <f>'EScalc Special'!R20</f>
        <v>Period</v>
      </c>
      <c r="B20" s="55" t="str">
        <f ca="1">'EScalc Special'!S20</f>
        <v>IEAC(t)sp</v>
      </c>
      <c r="C20" s="34" t="str">
        <f>EScalc!N20</f>
        <v>IEAC(t)es</v>
      </c>
      <c r="D20" s="288" t="str">
        <f xml:space="preserve"> IF(A20 = "Period", "Plan Dur", 'EScalc Special'!$Q$208)</f>
        <v>Plan Dur</v>
      </c>
      <c r="E20" s="290" t="str">
        <f xml:space="preserve"> IF(A20 = "Period", "Actual Dur", 'EScalc Special'!$P$208)</f>
        <v>Actual Dur</v>
      </c>
      <c r="F20" s="65" t="str">
        <f ca="1">'EScalc Special'!T20</f>
        <v>Comp Date</v>
      </c>
      <c r="G20" s="72"/>
    </row>
    <row r="21" spans="1:7" x14ac:dyDescent="0.2">
      <c r="A21" s="61" t="str">
        <f>'EScalc Special'!R21</f>
        <v>Period</v>
      </c>
      <c r="B21" s="55" t="str">
        <f ca="1">'EScalc Special'!S21</f>
        <v>IEAC(t)sp</v>
      </c>
      <c r="C21" s="34" t="str">
        <f>EScalc!N21</f>
        <v>IEAC(t)es</v>
      </c>
      <c r="D21" s="288" t="str">
        <f xml:space="preserve"> IF(A21 = "Period", "Plan Dur", 'EScalc Special'!$Q$208)</f>
        <v>Plan Dur</v>
      </c>
      <c r="E21" s="290" t="str">
        <f xml:space="preserve"> IF(A21 = "Period", "Actual Dur", 'EScalc Special'!$P$208)</f>
        <v>Actual Dur</v>
      </c>
      <c r="F21" s="65" t="str">
        <f ca="1">'EScalc Special'!T21</f>
        <v>Comp Date</v>
      </c>
      <c r="G21" s="72"/>
    </row>
    <row r="22" spans="1:7" x14ac:dyDescent="0.2">
      <c r="A22" s="61" t="str">
        <f>'EScalc Special'!R22</f>
        <v>Period</v>
      </c>
      <c r="B22" s="55" t="str">
        <f ca="1">'EScalc Special'!S22</f>
        <v>IEAC(t)sp</v>
      </c>
      <c r="C22" s="34" t="str">
        <f>EScalc!N22</f>
        <v>IEAC(t)es</v>
      </c>
      <c r="D22" s="288" t="str">
        <f xml:space="preserve"> IF(A22 = "Period", "Plan Dur", 'EScalc Special'!$Q$208)</f>
        <v>Plan Dur</v>
      </c>
      <c r="E22" s="290" t="str">
        <f xml:space="preserve"> IF(A22 = "Period", "Actual Dur", 'EScalc Special'!$P$208)</f>
        <v>Actual Dur</v>
      </c>
      <c r="F22" s="65" t="str">
        <f ca="1">'EScalc Special'!T22</f>
        <v>Comp Date</v>
      </c>
      <c r="G22" s="72"/>
    </row>
    <row r="23" spans="1:7" x14ac:dyDescent="0.2">
      <c r="A23" s="61" t="str">
        <f>'EScalc Special'!R23</f>
        <v>Period</v>
      </c>
      <c r="B23" s="55" t="str">
        <f ca="1">'EScalc Special'!S23</f>
        <v>IEAC(t)sp</v>
      </c>
      <c r="C23" s="34" t="str">
        <f>EScalc!N23</f>
        <v>IEAC(t)es</v>
      </c>
      <c r="D23" s="288" t="str">
        <f xml:space="preserve"> IF(A23 = "Period", "Plan Dur", 'EScalc Special'!$Q$208)</f>
        <v>Plan Dur</v>
      </c>
      <c r="E23" s="290" t="str">
        <f xml:space="preserve"> IF(A23 = "Period", "Actual Dur", 'EScalc Special'!$P$208)</f>
        <v>Actual Dur</v>
      </c>
      <c r="F23" s="65" t="str">
        <f ca="1">'EScalc Special'!T23</f>
        <v>Comp Date</v>
      </c>
      <c r="G23" s="72"/>
    </row>
    <row r="24" spans="1:7" x14ac:dyDescent="0.2">
      <c r="A24" s="61" t="str">
        <f>'EScalc Special'!R24</f>
        <v>Period</v>
      </c>
      <c r="B24" s="55" t="str">
        <f ca="1">'EScalc Special'!S24</f>
        <v>IEAC(t)sp</v>
      </c>
      <c r="C24" s="34" t="str">
        <f>EScalc!N24</f>
        <v>IEAC(t)es</v>
      </c>
      <c r="D24" s="288" t="str">
        <f xml:space="preserve"> IF(A24 = "Period", "Plan Dur", 'EScalc Special'!$Q$208)</f>
        <v>Plan Dur</v>
      </c>
      <c r="E24" s="290" t="str">
        <f xml:space="preserve"> IF(A24 = "Period", "Actual Dur", 'EScalc Special'!$P$208)</f>
        <v>Actual Dur</v>
      </c>
      <c r="F24" s="65" t="str">
        <f ca="1">'EScalc Special'!T24</f>
        <v>Comp Date</v>
      </c>
      <c r="G24" s="72"/>
    </row>
    <row r="25" spans="1:7" x14ac:dyDescent="0.2">
      <c r="A25" s="61" t="str">
        <f>'EScalc Special'!R25</f>
        <v>Period</v>
      </c>
      <c r="B25" s="55" t="str">
        <f ca="1">'EScalc Special'!S25</f>
        <v>IEAC(t)sp</v>
      </c>
      <c r="C25" s="34" t="str">
        <f>EScalc!N25</f>
        <v>IEAC(t)es</v>
      </c>
      <c r="D25" s="288" t="str">
        <f xml:space="preserve"> IF(A25 = "Period", "Plan Dur", 'EScalc Special'!$Q$208)</f>
        <v>Plan Dur</v>
      </c>
      <c r="E25" s="290" t="str">
        <f xml:space="preserve"> IF(A25 = "Period", "Actual Dur", 'EScalc Special'!$P$208)</f>
        <v>Actual Dur</v>
      </c>
      <c r="F25" s="65" t="str">
        <f ca="1">'EScalc Special'!T25</f>
        <v>Comp Date</v>
      </c>
      <c r="G25" s="72"/>
    </row>
    <row r="26" spans="1:7" x14ac:dyDescent="0.2">
      <c r="A26" s="61" t="str">
        <f>'EScalc Special'!R26</f>
        <v>Period</v>
      </c>
      <c r="B26" s="55" t="str">
        <f ca="1">'EScalc Special'!S26</f>
        <v>IEAC(t)sp</v>
      </c>
      <c r="C26" s="34" t="str">
        <f>EScalc!N26</f>
        <v>IEAC(t)es</v>
      </c>
      <c r="D26" s="288" t="str">
        <f xml:space="preserve"> IF(A26 = "Period", "Plan Dur", 'EScalc Special'!$Q$208)</f>
        <v>Plan Dur</v>
      </c>
      <c r="E26" s="290" t="str">
        <f xml:space="preserve"> IF(A26 = "Period", "Actual Dur", 'EScalc Special'!$P$208)</f>
        <v>Actual Dur</v>
      </c>
      <c r="F26" s="65" t="str">
        <f ca="1">'EScalc Special'!T26</f>
        <v>Comp Date</v>
      </c>
      <c r="G26" s="72"/>
    </row>
    <row r="27" spans="1:7" x14ac:dyDescent="0.2">
      <c r="A27" s="61" t="str">
        <f>'EScalc Special'!R27</f>
        <v>Period</v>
      </c>
      <c r="B27" s="55" t="str">
        <f ca="1">'EScalc Special'!S27</f>
        <v>IEAC(t)sp</v>
      </c>
      <c r="C27" s="34" t="str">
        <f>EScalc!N27</f>
        <v>IEAC(t)es</v>
      </c>
      <c r="D27" s="288" t="str">
        <f xml:space="preserve"> IF(A27 = "Period", "Plan Dur", 'EScalc Special'!$Q$208)</f>
        <v>Plan Dur</v>
      </c>
      <c r="E27" s="290" t="str">
        <f xml:space="preserve"> IF(A27 = "Period", "Actual Dur", 'EScalc Special'!$P$208)</f>
        <v>Actual Dur</v>
      </c>
      <c r="F27" s="65" t="str">
        <f ca="1">'EScalc Special'!T27</f>
        <v>Comp Date</v>
      </c>
      <c r="G27" s="72"/>
    </row>
    <row r="28" spans="1:7" x14ac:dyDescent="0.2">
      <c r="A28" s="61" t="str">
        <f>'EScalc Special'!R28</f>
        <v>Period</v>
      </c>
      <c r="B28" s="55" t="str">
        <f ca="1">'EScalc Special'!S28</f>
        <v>IEAC(t)sp</v>
      </c>
      <c r="C28" s="34" t="str">
        <f>EScalc!N28</f>
        <v>IEAC(t)es</v>
      </c>
      <c r="D28" s="288" t="str">
        <f xml:space="preserve"> IF(A28 = "Period", "Plan Dur", 'EScalc Special'!$Q$208)</f>
        <v>Plan Dur</v>
      </c>
      <c r="E28" s="290" t="str">
        <f xml:space="preserve"> IF(A28 = "Period", "Actual Dur", 'EScalc Special'!$P$208)</f>
        <v>Actual Dur</v>
      </c>
      <c r="F28" s="65" t="str">
        <f ca="1">'EScalc Special'!T28</f>
        <v>Comp Date</v>
      </c>
      <c r="G28" s="72"/>
    </row>
    <row r="29" spans="1:7" x14ac:dyDescent="0.2">
      <c r="A29" s="61" t="str">
        <f>'EScalc Special'!R29</f>
        <v>Period</v>
      </c>
      <c r="B29" s="55" t="str">
        <f ca="1">'EScalc Special'!S29</f>
        <v>IEAC(t)sp</v>
      </c>
      <c r="C29" s="34" t="str">
        <f>EScalc!N29</f>
        <v>IEAC(t)es</v>
      </c>
      <c r="D29" s="288" t="str">
        <f xml:space="preserve"> IF(A29 = "Period", "Plan Dur", 'EScalc Special'!$Q$208)</f>
        <v>Plan Dur</v>
      </c>
      <c r="E29" s="290" t="str">
        <f xml:space="preserve"> IF(A29 = "Period", "Actual Dur", 'EScalc Special'!$P$208)</f>
        <v>Actual Dur</v>
      </c>
      <c r="F29" s="65" t="str">
        <f ca="1">'EScalc Special'!T29</f>
        <v>Comp Date</v>
      </c>
      <c r="G29" s="72"/>
    </row>
    <row r="30" spans="1:7" x14ac:dyDescent="0.2">
      <c r="A30" s="61" t="str">
        <f>'EScalc Special'!R30</f>
        <v>Period</v>
      </c>
      <c r="B30" s="55" t="str">
        <f ca="1">'EScalc Special'!S30</f>
        <v>IEAC(t)sp</v>
      </c>
      <c r="C30" s="34" t="str">
        <f>EScalc!N30</f>
        <v>IEAC(t)es</v>
      </c>
      <c r="D30" s="288" t="str">
        <f xml:space="preserve"> IF(A30 = "Period", "Plan Dur", 'EScalc Special'!$Q$208)</f>
        <v>Plan Dur</v>
      </c>
      <c r="E30" s="290" t="str">
        <f xml:space="preserve"> IF(A30 = "Period", "Actual Dur", 'EScalc Special'!$P$208)</f>
        <v>Actual Dur</v>
      </c>
      <c r="F30" s="65" t="str">
        <f ca="1">'EScalc Special'!T30</f>
        <v>Comp Date</v>
      </c>
      <c r="G30" s="72"/>
    </row>
    <row r="31" spans="1:7" x14ac:dyDescent="0.2">
      <c r="A31" s="61" t="str">
        <f>'EScalc Special'!R31</f>
        <v>Period</v>
      </c>
      <c r="B31" s="55" t="str">
        <f ca="1">'EScalc Special'!S31</f>
        <v>IEAC(t)sp</v>
      </c>
      <c r="C31" s="34" t="str">
        <f>EScalc!N31</f>
        <v>IEAC(t)es</v>
      </c>
      <c r="D31" s="288" t="str">
        <f xml:space="preserve"> IF(A31 = "Period", "Plan Dur", 'EScalc Special'!$Q$208)</f>
        <v>Plan Dur</v>
      </c>
      <c r="E31" s="290" t="str">
        <f xml:space="preserve"> IF(A31 = "Period", "Actual Dur", 'EScalc Special'!$P$208)</f>
        <v>Actual Dur</v>
      </c>
      <c r="F31" s="65" t="str">
        <f ca="1">'EScalc Special'!T31</f>
        <v>Comp Date</v>
      </c>
      <c r="G31" s="72"/>
    </row>
    <row r="32" spans="1:7" x14ac:dyDescent="0.2">
      <c r="A32" s="61" t="str">
        <f>'EScalc Special'!R32</f>
        <v>Period</v>
      </c>
      <c r="B32" s="55" t="str">
        <f ca="1">'EScalc Special'!S32</f>
        <v>IEAC(t)sp</v>
      </c>
      <c r="C32" s="34" t="str">
        <f>EScalc!N32</f>
        <v>IEAC(t)es</v>
      </c>
      <c r="D32" s="288" t="str">
        <f xml:space="preserve"> IF(A32 = "Period", "Plan Dur", 'EScalc Special'!$Q$208)</f>
        <v>Plan Dur</v>
      </c>
      <c r="E32" s="290" t="str">
        <f xml:space="preserve"> IF(A32 = "Period", "Actual Dur", 'EScalc Special'!$P$208)</f>
        <v>Actual Dur</v>
      </c>
      <c r="F32" s="65" t="str">
        <f ca="1">'EScalc Special'!T32</f>
        <v>Comp Date</v>
      </c>
      <c r="G32" s="72"/>
    </row>
    <row r="33" spans="1:7" x14ac:dyDescent="0.2">
      <c r="A33" s="61" t="str">
        <f>'EScalc Special'!R33</f>
        <v>Period</v>
      </c>
      <c r="B33" s="55" t="str">
        <f ca="1">'EScalc Special'!S33</f>
        <v>IEAC(t)sp</v>
      </c>
      <c r="C33" s="34" t="str">
        <f>EScalc!N33</f>
        <v>IEAC(t)es</v>
      </c>
      <c r="D33" s="288" t="str">
        <f xml:space="preserve"> IF(A33 = "Period", "Plan Dur", 'EScalc Special'!$Q$208)</f>
        <v>Plan Dur</v>
      </c>
      <c r="E33" s="290" t="str">
        <f xml:space="preserve"> IF(A33 = "Period", "Actual Dur", 'EScalc Special'!$P$208)</f>
        <v>Actual Dur</v>
      </c>
      <c r="F33" s="65" t="str">
        <f ca="1">'EScalc Special'!T33</f>
        <v>Comp Date</v>
      </c>
      <c r="G33" s="72"/>
    </row>
    <row r="34" spans="1:7" x14ac:dyDescent="0.2">
      <c r="A34" s="61" t="str">
        <f>'EScalc Special'!R34</f>
        <v>Period</v>
      </c>
      <c r="B34" s="55" t="str">
        <f ca="1">'EScalc Special'!S34</f>
        <v>IEAC(t)sp</v>
      </c>
      <c r="C34" s="34" t="str">
        <f>EScalc!N34</f>
        <v>IEAC(t)es</v>
      </c>
      <c r="D34" s="288" t="str">
        <f xml:space="preserve"> IF(A34 = "Period", "Plan Dur", 'EScalc Special'!$Q$208)</f>
        <v>Plan Dur</v>
      </c>
      <c r="E34" s="290" t="str">
        <f xml:space="preserve"> IF(A34 = "Period", "Actual Dur", 'EScalc Special'!$P$208)</f>
        <v>Actual Dur</v>
      </c>
      <c r="F34" s="65" t="str">
        <f ca="1">'EScalc Special'!T34</f>
        <v>Comp Date</v>
      </c>
      <c r="G34" s="72"/>
    </row>
    <row r="35" spans="1:7" x14ac:dyDescent="0.2">
      <c r="A35" s="61" t="str">
        <f>'EScalc Special'!R35</f>
        <v>Period</v>
      </c>
      <c r="B35" s="55" t="str">
        <f ca="1">'EScalc Special'!S35</f>
        <v>IEAC(t)sp</v>
      </c>
      <c r="C35" s="34" t="str">
        <f>EScalc!N35</f>
        <v>IEAC(t)es</v>
      </c>
      <c r="D35" s="288" t="str">
        <f xml:space="preserve"> IF(A35 = "Period", "Plan Dur", 'EScalc Special'!$Q$208)</f>
        <v>Plan Dur</v>
      </c>
      <c r="E35" s="290" t="str">
        <f xml:space="preserve"> IF(A35 = "Period", "Actual Dur", 'EScalc Special'!$P$208)</f>
        <v>Actual Dur</v>
      </c>
      <c r="F35" s="65" t="str">
        <f ca="1">'EScalc Special'!T35</f>
        <v>Comp Date</v>
      </c>
      <c r="G35" s="72"/>
    </row>
    <row r="36" spans="1:7" x14ac:dyDescent="0.2">
      <c r="A36" s="61" t="str">
        <f>'EScalc Special'!R36</f>
        <v>Period</v>
      </c>
      <c r="B36" s="55" t="str">
        <f ca="1">'EScalc Special'!S36</f>
        <v>IEAC(t)sp</v>
      </c>
      <c r="C36" s="34" t="str">
        <f>EScalc!N36</f>
        <v>IEAC(t)es</v>
      </c>
      <c r="D36" s="288" t="str">
        <f xml:space="preserve"> IF(A36 = "Period", "Plan Dur", 'EScalc Special'!$Q$208)</f>
        <v>Plan Dur</v>
      </c>
      <c r="E36" s="290" t="str">
        <f xml:space="preserve"> IF(A36 = "Period", "Actual Dur", 'EScalc Special'!$P$208)</f>
        <v>Actual Dur</v>
      </c>
      <c r="F36" s="65" t="str">
        <f ca="1">'EScalc Special'!T36</f>
        <v>Comp Date</v>
      </c>
      <c r="G36" s="72"/>
    </row>
    <row r="37" spans="1:7" x14ac:dyDescent="0.2">
      <c r="A37" s="61" t="str">
        <f>'EScalc Special'!R37</f>
        <v>Period</v>
      </c>
      <c r="B37" s="55" t="str">
        <f ca="1">'EScalc Special'!S37</f>
        <v>IEAC(t)sp</v>
      </c>
      <c r="C37" s="34" t="str">
        <f>EScalc!N37</f>
        <v>IEAC(t)es</v>
      </c>
      <c r="D37" s="288" t="str">
        <f xml:space="preserve"> IF(A37 = "Period", "Plan Dur", 'EScalc Special'!$Q$208)</f>
        <v>Plan Dur</v>
      </c>
      <c r="E37" s="290" t="str">
        <f xml:space="preserve"> IF(A37 = "Period", "Actual Dur", 'EScalc Special'!$P$208)</f>
        <v>Actual Dur</v>
      </c>
      <c r="F37" s="65" t="str">
        <f ca="1">'EScalc Special'!T37</f>
        <v>Comp Date</v>
      </c>
      <c r="G37" s="72"/>
    </row>
    <row r="38" spans="1:7" x14ac:dyDescent="0.2">
      <c r="A38" s="61" t="str">
        <f>'EScalc Special'!R38</f>
        <v>Period</v>
      </c>
      <c r="B38" s="55" t="str">
        <f ca="1">'EScalc Special'!S38</f>
        <v>IEAC(t)sp</v>
      </c>
      <c r="C38" s="34" t="str">
        <f>EScalc!N38</f>
        <v>IEAC(t)es</v>
      </c>
      <c r="D38" s="288" t="str">
        <f xml:space="preserve"> IF(A38 = "Period", "Plan Dur", 'EScalc Special'!$Q$208)</f>
        <v>Plan Dur</v>
      </c>
      <c r="E38" s="290" t="str">
        <f xml:space="preserve"> IF(A38 = "Period", "Actual Dur", 'EScalc Special'!$P$208)</f>
        <v>Actual Dur</v>
      </c>
      <c r="F38" s="65" t="str">
        <f ca="1">'EScalc Special'!T38</f>
        <v>Comp Date</v>
      </c>
      <c r="G38" s="72"/>
    </row>
    <row r="39" spans="1:7" x14ac:dyDescent="0.2">
      <c r="A39" s="61" t="str">
        <f>'EScalc Special'!R39</f>
        <v>Period</v>
      </c>
      <c r="B39" s="55" t="str">
        <f ca="1">'EScalc Special'!S39</f>
        <v>IEAC(t)sp</v>
      </c>
      <c r="C39" s="34" t="str">
        <f>EScalc!N39</f>
        <v>IEAC(t)es</v>
      </c>
      <c r="D39" s="288" t="str">
        <f xml:space="preserve"> IF(A39 = "Period", "Plan Dur", 'EScalc Special'!$Q$208)</f>
        <v>Plan Dur</v>
      </c>
      <c r="E39" s="290" t="str">
        <f xml:space="preserve"> IF(A39 = "Period", "Actual Dur", 'EScalc Special'!$P$208)</f>
        <v>Actual Dur</v>
      </c>
      <c r="F39" s="65" t="str">
        <f ca="1">'EScalc Special'!T39</f>
        <v>Comp Date</v>
      </c>
      <c r="G39" s="72"/>
    </row>
    <row r="40" spans="1:7" x14ac:dyDescent="0.2">
      <c r="A40" s="61" t="str">
        <f>'EScalc Special'!R40</f>
        <v>Period</v>
      </c>
      <c r="B40" s="55" t="str">
        <f ca="1">'EScalc Special'!S40</f>
        <v>IEAC(t)sp</v>
      </c>
      <c r="C40" s="34" t="str">
        <f>EScalc!N40</f>
        <v>IEAC(t)es</v>
      </c>
      <c r="D40" s="288" t="str">
        <f xml:space="preserve"> IF(A40 = "Period", "Plan Dur", 'EScalc Special'!$Q$208)</f>
        <v>Plan Dur</v>
      </c>
      <c r="E40" s="290" t="str">
        <f xml:space="preserve"> IF(A40 = "Period", "Actual Dur", 'EScalc Special'!$P$208)</f>
        <v>Actual Dur</v>
      </c>
      <c r="F40" s="65" t="str">
        <f ca="1">'EScalc Special'!T40</f>
        <v>Comp Date</v>
      </c>
      <c r="G40" s="72"/>
    </row>
    <row r="41" spans="1:7" x14ac:dyDescent="0.2">
      <c r="A41" s="61" t="str">
        <f>'EScalc Special'!R41</f>
        <v>Period</v>
      </c>
      <c r="B41" s="55" t="str">
        <f ca="1">'EScalc Special'!S41</f>
        <v>IEAC(t)sp</v>
      </c>
      <c r="C41" s="34" t="str">
        <f>EScalc!N41</f>
        <v>IEAC(t)es</v>
      </c>
      <c r="D41" s="288" t="str">
        <f xml:space="preserve"> IF(A41 = "Period", "Plan Dur", 'EScalc Special'!$Q$208)</f>
        <v>Plan Dur</v>
      </c>
      <c r="E41" s="290" t="str">
        <f xml:space="preserve"> IF(A41 = "Period", "Actual Dur", 'EScalc Special'!$P$208)</f>
        <v>Actual Dur</v>
      </c>
      <c r="F41" s="65" t="str">
        <f ca="1">'EScalc Special'!T41</f>
        <v>Comp Date</v>
      </c>
      <c r="G41" s="72"/>
    </row>
    <row r="42" spans="1:7" x14ac:dyDescent="0.2">
      <c r="A42" s="61" t="str">
        <f>'EScalc Special'!R42</f>
        <v>Period</v>
      </c>
      <c r="B42" s="55" t="str">
        <f ca="1">'EScalc Special'!S42</f>
        <v>IEAC(t)sp</v>
      </c>
      <c r="C42" s="34" t="str">
        <f>EScalc!N42</f>
        <v>IEAC(t)es</v>
      </c>
      <c r="D42" s="288" t="str">
        <f xml:space="preserve"> IF(A42 = "Period", "Plan Dur", 'EScalc Special'!$Q$208)</f>
        <v>Plan Dur</v>
      </c>
      <c r="E42" s="290" t="str">
        <f xml:space="preserve"> IF(A42 = "Period", "Actual Dur", 'EScalc Special'!$P$208)</f>
        <v>Actual Dur</v>
      </c>
      <c r="F42" s="65" t="str">
        <f ca="1">'EScalc Special'!T42</f>
        <v>Comp Date</v>
      </c>
      <c r="G42" s="72"/>
    </row>
    <row r="43" spans="1:7" x14ac:dyDescent="0.2">
      <c r="A43" s="61" t="str">
        <f>'EScalc Special'!R43</f>
        <v>Period</v>
      </c>
      <c r="B43" s="55" t="str">
        <f ca="1">'EScalc Special'!S43</f>
        <v>IEAC(t)sp</v>
      </c>
      <c r="C43" s="34" t="str">
        <f>EScalc!N43</f>
        <v>IEAC(t)es</v>
      </c>
      <c r="D43" s="288" t="str">
        <f xml:space="preserve"> IF(A43 = "Period", "Plan Dur", 'EScalc Special'!$Q$208)</f>
        <v>Plan Dur</v>
      </c>
      <c r="E43" s="290" t="str">
        <f xml:space="preserve"> IF(A43 = "Period", "Actual Dur", 'EScalc Special'!$P$208)</f>
        <v>Actual Dur</v>
      </c>
      <c r="F43" s="65" t="str">
        <f ca="1">'EScalc Special'!T43</f>
        <v>Comp Date</v>
      </c>
      <c r="G43" s="72"/>
    </row>
    <row r="44" spans="1:7" x14ac:dyDescent="0.2">
      <c r="A44" s="61" t="str">
        <f>'EScalc Special'!R44</f>
        <v>Period</v>
      </c>
      <c r="B44" s="55" t="str">
        <f ca="1">'EScalc Special'!S44</f>
        <v>IEAC(t)sp</v>
      </c>
      <c r="C44" s="34" t="str">
        <f>EScalc!N44</f>
        <v>IEAC(t)es</v>
      </c>
      <c r="D44" s="288" t="str">
        <f xml:space="preserve"> IF(A44 = "Period", "Plan Dur", 'EScalc Special'!$Q$208)</f>
        <v>Plan Dur</v>
      </c>
      <c r="E44" s="290" t="str">
        <f xml:space="preserve"> IF(A44 = "Period", "Actual Dur", 'EScalc Special'!$P$208)</f>
        <v>Actual Dur</v>
      </c>
      <c r="F44" s="65" t="str">
        <f ca="1">'EScalc Special'!T44</f>
        <v>Comp Date</v>
      </c>
      <c r="G44" s="72"/>
    </row>
    <row r="45" spans="1:7" x14ac:dyDescent="0.2">
      <c r="A45" s="61" t="str">
        <f>'EScalc Special'!R45</f>
        <v>Period</v>
      </c>
      <c r="B45" s="55" t="str">
        <f ca="1">'EScalc Special'!S45</f>
        <v>IEAC(t)sp</v>
      </c>
      <c r="C45" s="34" t="str">
        <f>EScalc!N45</f>
        <v>IEAC(t)es</v>
      </c>
      <c r="D45" s="288" t="str">
        <f xml:space="preserve"> IF(A45 = "Period", "Plan Dur", 'EScalc Special'!$Q$208)</f>
        <v>Plan Dur</v>
      </c>
      <c r="E45" s="290" t="str">
        <f xml:space="preserve"> IF(A45 = "Period", "Actual Dur", 'EScalc Special'!$P$208)</f>
        <v>Actual Dur</v>
      </c>
      <c r="F45" s="65" t="str">
        <f ca="1">'EScalc Special'!T45</f>
        <v>Comp Date</v>
      </c>
      <c r="G45" s="72"/>
    </row>
    <row r="46" spans="1:7" x14ac:dyDescent="0.2">
      <c r="A46" s="61" t="str">
        <f>'EScalc Special'!R46</f>
        <v>Period</v>
      </c>
      <c r="B46" s="55" t="str">
        <f ca="1">'EScalc Special'!S46</f>
        <v>IEAC(t)sp</v>
      </c>
      <c r="C46" s="34" t="str">
        <f>EScalc!N46</f>
        <v>IEAC(t)es</v>
      </c>
      <c r="D46" s="288" t="str">
        <f xml:space="preserve"> IF(A46 = "Period", "Plan Dur", 'EScalc Special'!$Q$208)</f>
        <v>Plan Dur</v>
      </c>
      <c r="E46" s="290" t="str">
        <f xml:space="preserve"> IF(A46 = "Period", "Actual Dur", 'EScalc Special'!$P$208)</f>
        <v>Actual Dur</v>
      </c>
      <c r="F46" s="65" t="str">
        <f ca="1">'EScalc Special'!T46</f>
        <v>Comp Date</v>
      </c>
      <c r="G46" s="72"/>
    </row>
    <row r="47" spans="1:7" x14ac:dyDescent="0.2">
      <c r="A47" s="61" t="str">
        <f>'EScalc Special'!R47</f>
        <v>Period</v>
      </c>
      <c r="B47" s="55" t="str">
        <f ca="1">'EScalc Special'!S47</f>
        <v>IEAC(t)sp</v>
      </c>
      <c r="C47" s="34" t="str">
        <f>EScalc!N47</f>
        <v>IEAC(t)es</v>
      </c>
      <c r="D47" s="288" t="str">
        <f xml:space="preserve"> IF(A47 = "Period", "Plan Dur", 'EScalc Special'!$Q$208)</f>
        <v>Plan Dur</v>
      </c>
      <c r="E47" s="290" t="str">
        <f xml:space="preserve"> IF(A47 = "Period", "Actual Dur", 'EScalc Special'!$P$208)</f>
        <v>Actual Dur</v>
      </c>
      <c r="F47" s="65" t="str">
        <f ca="1">'EScalc Special'!T47</f>
        <v>Comp Date</v>
      </c>
      <c r="G47" s="72"/>
    </row>
    <row r="48" spans="1:7" x14ac:dyDescent="0.2">
      <c r="A48" s="61" t="str">
        <f>'EScalc Special'!R48</f>
        <v>Period</v>
      </c>
      <c r="B48" s="55" t="str">
        <f ca="1">'EScalc Special'!S48</f>
        <v>IEAC(t)sp</v>
      </c>
      <c r="C48" s="34" t="str">
        <f>EScalc!N48</f>
        <v>IEAC(t)es</v>
      </c>
      <c r="D48" s="288" t="str">
        <f xml:space="preserve"> IF(A48 = "Period", "Plan Dur", 'EScalc Special'!$Q$208)</f>
        <v>Plan Dur</v>
      </c>
      <c r="E48" s="290" t="str">
        <f xml:space="preserve"> IF(A48 = "Period", "Actual Dur", 'EScalc Special'!$P$208)</f>
        <v>Actual Dur</v>
      </c>
      <c r="F48" s="65" t="str">
        <f ca="1">'EScalc Special'!T48</f>
        <v>Comp Date</v>
      </c>
      <c r="G48" s="72"/>
    </row>
    <row r="49" spans="1:32" x14ac:dyDescent="0.2">
      <c r="A49" s="61" t="str">
        <f>'EScalc Special'!R49</f>
        <v>Period</v>
      </c>
      <c r="B49" s="55" t="str">
        <f ca="1">'EScalc Special'!S49</f>
        <v>IEAC(t)sp</v>
      </c>
      <c r="C49" s="34" t="str">
        <f>EScalc!N49</f>
        <v>IEAC(t)es</v>
      </c>
      <c r="D49" s="288" t="str">
        <f xml:space="preserve"> IF(A49 = "Period", "Plan Dur", 'EScalc Special'!$Q$208)</f>
        <v>Plan Dur</v>
      </c>
      <c r="E49" s="290" t="str">
        <f xml:space="preserve"> IF(A49 = "Period", "Actual Dur", 'EScalc Special'!$P$208)</f>
        <v>Actual Dur</v>
      </c>
      <c r="F49" s="65" t="str">
        <f ca="1">'EScalc Special'!T49</f>
        <v>Comp Date</v>
      </c>
      <c r="G49" s="72"/>
    </row>
    <row r="50" spans="1:32" x14ac:dyDescent="0.2">
      <c r="A50" s="61" t="str">
        <f>'EScalc Special'!R50</f>
        <v>Period</v>
      </c>
      <c r="B50" s="55" t="str">
        <f ca="1">'EScalc Special'!S50</f>
        <v>IEAC(t)sp</v>
      </c>
      <c r="C50" s="34" t="str">
        <f>EScalc!N50</f>
        <v>IEAC(t)es</v>
      </c>
      <c r="D50" s="288" t="str">
        <f xml:space="preserve"> IF(A50 = "Period", "Plan Dur", 'EScalc Special'!$Q$208)</f>
        <v>Plan Dur</v>
      </c>
      <c r="E50" s="290" t="str">
        <f xml:space="preserve"> IF(A50 = "Period", "Actual Dur", 'EScalc Special'!$P$208)</f>
        <v>Actual Dur</v>
      </c>
      <c r="F50" s="65" t="str">
        <f ca="1">'EScalc Special'!T50</f>
        <v>Comp Date</v>
      </c>
      <c r="G50" s="72"/>
    </row>
    <row r="51" spans="1:32" x14ac:dyDescent="0.2">
      <c r="A51" s="61" t="str">
        <f>'EScalc Special'!R51</f>
        <v>Period</v>
      </c>
      <c r="B51" s="55" t="str">
        <f ca="1">'EScalc Special'!S51</f>
        <v>IEAC(t)sp</v>
      </c>
      <c r="C51" s="34" t="str">
        <f>EScalc!N51</f>
        <v>IEAC(t)es</v>
      </c>
      <c r="D51" s="288" t="str">
        <f xml:space="preserve"> IF(A51 = "Period", "Plan Dur", 'EScalc Special'!$Q$208)</f>
        <v>Plan Dur</v>
      </c>
      <c r="E51" s="290" t="str">
        <f xml:space="preserve"> IF(A51 = "Period", "Actual Dur", 'EScalc Special'!$P$208)</f>
        <v>Actual Dur</v>
      </c>
      <c r="F51" s="65" t="str">
        <f ca="1">'EScalc Special'!T51</f>
        <v>Comp Date</v>
      </c>
      <c r="G51" s="72"/>
    </row>
    <row r="52" spans="1:32" x14ac:dyDescent="0.2">
      <c r="A52" s="61" t="str">
        <f>'EScalc Special'!R52</f>
        <v>Period</v>
      </c>
      <c r="B52" s="55" t="str">
        <f ca="1">'EScalc Special'!S52</f>
        <v>IEAC(t)sp</v>
      </c>
      <c r="C52" s="34" t="str">
        <f>EScalc!N52</f>
        <v>IEAC(t)es</v>
      </c>
      <c r="D52" s="288" t="str">
        <f xml:space="preserve"> IF(A52 = "Period", "Plan Dur", 'EScalc Special'!$Q$208)</f>
        <v>Plan Dur</v>
      </c>
      <c r="E52" s="290" t="str">
        <f xml:space="preserve"> IF(A52 = "Period", "Actual Dur", 'EScalc Special'!$P$208)</f>
        <v>Actual Dur</v>
      </c>
      <c r="F52" s="65" t="str">
        <f ca="1">'EScalc Special'!T52</f>
        <v>Comp Date</v>
      </c>
      <c r="G52" s="72"/>
    </row>
    <row r="53" spans="1:32" x14ac:dyDescent="0.2">
      <c r="A53" s="61" t="str">
        <f>'EScalc Special'!R53</f>
        <v>Period</v>
      </c>
      <c r="B53" s="55" t="str">
        <f ca="1">'EScalc Special'!S53</f>
        <v>IEAC(t)sp</v>
      </c>
      <c r="C53" s="34" t="str">
        <f>EScalc!N53</f>
        <v>IEAC(t)es</v>
      </c>
      <c r="D53" s="288" t="str">
        <f xml:space="preserve"> IF(A53 = "Period", "Plan Dur", 'EScalc Special'!$Q$208)</f>
        <v>Plan Dur</v>
      </c>
      <c r="E53" s="290" t="str">
        <f xml:space="preserve"> IF(A53 = "Period", "Actual Dur", 'EScalc Special'!$P$208)</f>
        <v>Actual Dur</v>
      </c>
      <c r="F53" s="65" t="str">
        <f ca="1">'EScalc Special'!T53</f>
        <v>Comp Date</v>
      </c>
    </row>
    <row r="54" spans="1:32" x14ac:dyDescent="0.2">
      <c r="A54" s="61" t="str">
        <f>'EScalc Special'!R54</f>
        <v>Period</v>
      </c>
      <c r="B54" s="55" t="str">
        <f ca="1">'EScalc Special'!S54</f>
        <v>IEAC(t)sp</v>
      </c>
      <c r="C54" s="34" t="str">
        <f>EScalc!N54</f>
        <v>IEAC(t)es</v>
      </c>
      <c r="D54" s="288" t="str">
        <f xml:space="preserve"> IF(A54 = "Period", "Plan Dur", 'EScalc Special'!$Q$208)</f>
        <v>Plan Dur</v>
      </c>
      <c r="E54" s="290" t="str">
        <f xml:space="preserve"> IF(A54 = "Period", "Actual Dur", 'EScalc Special'!$P$208)</f>
        <v>Actual Dur</v>
      </c>
      <c r="F54" s="65" t="str">
        <f ca="1">'EScalc Special'!T54</f>
        <v>Comp Date</v>
      </c>
    </row>
    <row r="55" spans="1:32" x14ac:dyDescent="0.2">
      <c r="A55" s="61" t="str">
        <f>'EScalc Special'!R55</f>
        <v>Period</v>
      </c>
      <c r="B55" s="55" t="str">
        <f ca="1">'EScalc Special'!S55</f>
        <v>IEAC(t)sp</v>
      </c>
      <c r="C55" s="34" t="str">
        <f>EScalc!N55</f>
        <v>IEAC(t)es</v>
      </c>
      <c r="D55" s="288" t="str">
        <f xml:space="preserve"> IF(A55 = "Period", "Plan Dur", 'EScalc Special'!$Q$208)</f>
        <v>Plan Dur</v>
      </c>
      <c r="E55" s="290" t="str">
        <f xml:space="preserve"> IF(A55 = "Period", "Actual Dur", 'EScalc Special'!$P$208)</f>
        <v>Actual Dur</v>
      </c>
      <c r="F55" s="65" t="str">
        <f ca="1">'EScalc Special'!T55</f>
        <v>Comp Date</v>
      </c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</row>
    <row r="56" spans="1:32" x14ac:dyDescent="0.2">
      <c r="A56" s="61" t="str">
        <f>'EScalc Special'!R56</f>
        <v>Period</v>
      </c>
      <c r="B56" s="55" t="str">
        <f ca="1">'EScalc Special'!S56</f>
        <v>IEAC(t)sp</v>
      </c>
      <c r="C56" s="34" t="str">
        <f>EScalc!N56</f>
        <v>IEAC(t)es</v>
      </c>
      <c r="D56" s="288" t="str">
        <f xml:space="preserve"> IF(A56 = "Period", "Plan Dur", 'EScalc Special'!$Q$208)</f>
        <v>Plan Dur</v>
      </c>
      <c r="E56" s="290" t="str">
        <f xml:space="preserve"> IF(A56 = "Period", "Actual Dur", 'EScalc Special'!$P$208)</f>
        <v>Actual Dur</v>
      </c>
      <c r="F56" s="65" t="str">
        <f ca="1">'EScalc Special'!T56</f>
        <v>Comp Date</v>
      </c>
      <c r="G56" s="66"/>
      <c r="H56" s="66"/>
      <c r="I56" s="66"/>
      <c r="J56" s="66"/>
      <c r="K56" s="66"/>
      <c r="L56" s="66"/>
      <c r="M56" s="66"/>
      <c r="N56" s="66"/>
      <c r="O56" s="66"/>
      <c r="P56" s="66"/>
      <c r="Q56" s="66"/>
      <c r="R56" s="66"/>
      <c r="S56" s="66"/>
      <c r="T56" s="66"/>
      <c r="U56" s="66"/>
      <c r="V56" s="66"/>
      <c r="W56" s="66"/>
      <c r="X56" s="66"/>
      <c r="Y56" s="66"/>
      <c r="Z56" s="66"/>
      <c r="AA56" s="66"/>
      <c r="AB56" s="66"/>
      <c r="AC56" s="66"/>
      <c r="AD56" s="66"/>
      <c r="AE56" s="66"/>
      <c r="AF56" s="66"/>
    </row>
    <row r="57" spans="1:32" x14ac:dyDescent="0.2">
      <c r="A57" s="61" t="str">
        <f>'EScalc Special'!R57</f>
        <v>Period</v>
      </c>
      <c r="B57" s="55" t="str">
        <f ca="1">'EScalc Special'!S57</f>
        <v>IEAC(t)sp</v>
      </c>
      <c r="C57" s="34" t="str">
        <f>EScalc!N57</f>
        <v>IEAC(t)es</v>
      </c>
      <c r="D57" s="288" t="str">
        <f xml:space="preserve"> IF(A57 = "Period", "Plan Dur", 'EScalc Special'!$Q$208)</f>
        <v>Plan Dur</v>
      </c>
      <c r="E57" s="290" t="str">
        <f xml:space="preserve"> IF(A57 = "Period", "Actual Dur", 'EScalc Special'!$P$208)</f>
        <v>Actual Dur</v>
      </c>
      <c r="F57" s="65" t="str">
        <f ca="1">'EScalc Special'!T57</f>
        <v>Comp Date</v>
      </c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</row>
    <row r="58" spans="1:32" x14ac:dyDescent="0.2">
      <c r="A58" s="61" t="str">
        <f>'EScalc Special'!R58</f>
        <v>Period</v>
      </c>
      <c r="B58" s="55" t="str">
        <f ca="1">'EScalc Special'!S58</f>
        <v>IEAC(t)sp</v>
      </c>
      <c r="C58" s="34" t="str">
        <f>EScalc!N58</f>
        <v>IEAC(t)es</v>
      </c>
      <c r="D58" s="288" t="str">
        <f xml:space="preserve"> IF(A58 = "Period", "Plan Dur", 'EScalc Special'!$Q$208)</f>
        <v>Plan Dur</v>
      </c>
      <c r="E58" s="290" t="str">
        <f xml:space="preserve"> IF(A58 = "Period", "Actual Dur", 'EScalc Special'!$P$208)</f>
        <v>Actual Dur</v>
      </c>
      <c r="F58" s="65" t="str">
        <f ca="1">'EScalc Special'!T58</f>
        <v>Comp Date</v>
      </c>
    </row>
    <row r="59" spans="1:32" x14ac:dyDescent="0.2">
      <c r="A59" s="61" t="str">
        <f>'EScalc Special'!R59</f>
        <v>Period</v>
      </c>
      <c r="B59" s="55" t="str">
        <f ca="1">'EScalc Special'!S59</f>
        <v>IEAC(t)sp</v>
      </c>
      <c r="C59" s="34" t="str">
        <f>EScalc!N59</f>
        <v>IEAC(t)es</v>
      </c>
      <c r="D59" s="288" t="str">
        <f xml:space="preserve"> IF(A59 = "Period", "Plan Dur", 'EScalc Special'!$Q$208)</f>
        <v>Plan Dur</v>
      </c>
      <c r="E59" s="290" t="str">
        <f xml:space="preserve"> IF(A59 = "Period", "Actual Dur", 'EScalc Special'!$P$208)</f>
        <v>Actual Dur</v>
      </c>
      <c r="F59" s="65" t="str">
        <f ca="1">'EScalc Special'!T59</f>
        <v>Comp Date</v>
      </c>
    </row>
    <row r="60" spans="1:32" x14ac:dyDescent="0.2">
      <c r="A60" s="61" t="str">
        <f>'EScalc Special'!R60</f>
        <v>Period</v>
      </c>
      <c r="B60" s="55" t="str">
        <f ca="1">'EScalc Special'!S60</f>
        <v>IEAC(t)sp</v>
      </c>
      <c r="C60" s="34" t="str">
        <f>EScalc!N60</f>
        <v>IEAC(t)es</v>
      </c>
      <c r="D60" s="288" t="str">
        <f xml:space="preserve"> IF(A60 = "Period", "Plan Dur", 'EScalc Special'!$Q$208)</f>
        <v>Plan Dur</v>
      </c>
      <c r="E60" s="290" t="str">
        <f xml:space="preserve"> IF(A60 = "Period", "Actual Dur", 'EScalc Special'!$P$208)</f>
        <v>Actual Dur</v>
      </c>
      <c r="F60" s="65" t="str">
        <f ca="1">'EScalc Special'!T60</f>
        <v>Comp Date</v>
      </c>
    </row>
    <row r="61" spans="1:32" x14ac:dyDescent="0.2">
      <c r="A61" s="61" t="str">
        <f>'EScalc Special'!R61</f>
        <v>Period</v>
      </c>
      <c r="B61" s="55" t="str">
        <f ca="1">'EScalc Special'!S61</f>
        <v>IEAC(t)sp</v>
      </c>
      <c r="C61" s="34" t="str">
        <f>EScalc!N61</f>
        <v>IEAC(t)es</v>
      </c>
      <c r="D61" s="288" t="str">
        <f xml:space="preserve"> IF(A61 = "Period", "Plan Dur", 'EScalc Special'!$Q$208)</f>
        <v>Plan Dur</v>
      </c>
      <c r="E61" s="290" t="str">
        <f xml:space="preserve"> IF(A61 = "Period", "Actual Dur", 'EScalc Special'!$P$208)</f>
        <v>Actual Dur</v>
      </c>
      <c r="F61" s="65" t="str">
        <f ca="1">'EScalc Special'!T61</f>
        <v>Comp Date</v>
      </c>
    </row>
    <row r="62" spans="1:32" x14ac:dyDescent="0.2">
      <c r="A62" s="61" t="str">
        <f>'EScalc Special'!R62</f>
        <v>Period</v>
      </c>
      <c r="B62" s="55" t="str">
        <f ca="1">'EScalc Special'!S62</f>
        <v>IEAC(t)sp</v>
      </c>
      <c r="C62" s="34" t="str">
        <f>EScalc!N62</f>
        <v>IEAC(t)es</v>
      </c>
      <c r="D62" s="288" t="str">
        <f xml:space="preserve"> IF(A62 = "Period", "Plan Dur", 'EScalc Special'!$Q$208)</f>
        <v>Plan Dur</v>
      </c>
      <c r="E62" s="290" t="str">
        <f xml:space="preserve"> IF(A62 = "Period", "Actual Dur", 'EScalc Special'!$P$208)</f>
        <v>Actual Dur</v>
      </c>
      <c r="F62" s="65" t="str">
        <f ca="1">'EScalc Special'!T62</f>
        <v>Comp Date</v>
      </c>
    </row>
    <row r="63" spans="1:32" x14ac:dyDescent="0.2">
      <c r="A63" s="61" t="str">
        <f>'EScalc Special'!R63</f>
        <v>Period</v>
      </c>
      <c r="B63" s="55" t="str">
        <f ca="1">'EScalc Special'!S63</f>
        <v>IEAC(t)sp</v>
      </c>
      <c r="C63" s="34" t="str">
        <f>EScalc!N63</f>
        <v>IEAC(t)es</v>
      </c>
      <c r="D63" s="288" t="str">
        <f xml:space="preserve"> IF(A63 = "Period", "Plan Dur", 'EScalc Special'!$Q$208)</f>
        <v>Plan Dur</v>
      </c>
      <c r="E63" s="290" t="str">
        <f xml:space="preserve"> IF(A63 = "Period", "Actual Dur", 'EScalc Special'!$P$208)</f>
        <v>Actual Dur</v>
      </c>
      <c r="F63" s="65" t="str">
        <f ca="1">'EScalc Special'!T63</f>
        <v>Comp Date</v>
      </c>
    </row>
    <row r="64" spans="1:32" x14ac:dyDescent="0.2">
      <c r="A64" s="61" t="str">
        <f>'EScalc Special'!R64</f>
        <v>Period</v>
      </c>
      <c r="B64" s="55" t="str">
        <f ca="1">'EScalc Special'!S64</f>
        <v>IEAC(t)sp</v>
      </c>
      <c r="C64" s="34" t="str">
        <f>EScalc!N64</f>
        <v>IEAC(t)es</v>
      </c>
      <c r="D64" s="288" t="str">
        <f xml:space="preserve"> IF(A64 = "Period", "Plan Dur", 'EScalc Special'!$Q$208)</f>
        <v>Plan Dur</v>
      </c>
      <c r="E64" s="290" t="str">
        <f xml:space="preserve"> IF(A64 = "Period", "Actual Dur", 'EScalc Special'!$P$208)</f>
        <v>Actual Dur</v>
      </c>
      <c r="F64" s="65" t="str">
        <f ca="1">'EScalc Special'!T64</f>
        <v>Comp Date</v>
      </c>
    </row>
    <row r="65" spans="1:6" x14ac:dyDescent="0.2">
      <c r="A65" s="61" t="str">
        <f>'EScalc Special'!R65</f>
        <v>Period</v>
      </c>
      <c r="B65" s="55" t="str">
        <f ca="1">'EScalc Special'!S65</f>
        <v>IEAC(t)sp</v>
      </c>
      <c r="C65" s="34" t="str">
        <f>EScalc!N65</f>
        <v>IEAC(t)es</v>
      </c>
      <c r="D65" s="288" t="str">
        <f xml:space="preserve"> IF(A65 = "Period", "Plan Dur", 'EScalc Special'!$Q$208)</f>
        <v>Plan Dur</v>
      </c>
      <c r="E65" s="290" t="str">
        <f xml:space="preserve"> IF(A65 = "Period", "Actual Dur", 'EScalc Special'!$P$208)</f>
        <v>Actual Dur</v>
      </c>
      <c r="F65" s="65" t="str">
        <f ca="1">'EScalc Special'!T65</f>
        <v>Comp Date</v>
      </c>
    </row>
    <row r="66" spans="1:6" x14ac:dyDescent="0.2">
      <c r="A66" s="61" t="str">
        <f>'EScalc Special'!R66</f>
        <v>Period</v>
      </c>
      <c r="B66" s="55" t="str">
        <f ca="1">'EScalc Special'!S66</f>
        <v>IEAC(t)sp</v>
      </c>
      <c r="C66" s="34" t="str">
        <f>EScalc!N66</f>
        <v>IEAC(t)es</v>
      </c>
      <c r="D66" s="288" t="str">
        <f xml:space="preserve"> IF(A66 = "Period", "Plan Dur", 'EScalc Special'!$Q$208)</f>
        <v>Plan Dur</v>
      </c>
      <c r="E66" s="290" t="str">
        <f xml:space="preserve"> IF(A66 = "Period", "Actual Dur", 'EScalc Special'!$P$208)</f>
        <v>Actual Dur</v>
      </c>
      <c r="F66" s="65" t="str">
        <f ca="1">'EScalc Special'!T66</f>
        <v>Comp Date</v>
      </c>
    </row>
    <row r="67" spans="1:6" x14ac:dyDescent="0.2">
      <c r="A67" s="61" t="str">
        <f>'EScalc Special'!R67</f>
        <v>Period</v>
      </c>
      <c r="B67" s="55" t="str">
        <f ca="1">'EScalc Special'!S67</f>
        <v>IEAC(t)sp</v>
      </c>
      <c r="C67" s="34" t="str">
        <f>EScalc!N67</f>
        <v>IEAC(t)es</v>
      </c>
      <c r="D67" s="288" t="str">
        <f xml:space="preserve"> IF(A67 = "Period", "Plan Dur", 'EScalc Special'!$Q$208)</f>
        <v>Plan Dur</v>
      </c>
      <c r="E67" s="290" t="str">
        <f xml:space="preserve"> IF(A67 = "Period", "Actual Dur", 'EScalc Special'!$P$208)</f>
        <v>Actual Dur</v>
      </c>
      <c r="F67" s="65" t="str">
        <f ca="1">'EScalc Special'!T67</f>
        <v>Comp Date</v>
      </c>
    </row>
    <row r="68" spans="1:6" x14ac:dyDescent="0.2">
      <c r="A68" s="61" t="str">
        <f>'EScalc Special'!R68</f>
        <v>Period</v>
      </c>
      <c r="B68" s="55" t="str">
        <f ca="1">'EScalc Special'!S68</f>
        <v>IEAC(t)sp</v>
      </c>
      <c r="C68" s="34" t="str">
        <f>EScalc!N68</f>
        <v>IEAC(t)es</v>
      </c>
      <c r="D68" s="288" t="str">
        <f xml:space="preserve"> IF(A68 = "Period", "Plan Dur", 'EScalc Special'!$Q$208)</f>
        <v>Plan Dur</v>
      </c>
      <c r="E68" s="290" t="str">
        <f xml:space="preserve"> IF(A68 = "Period", "Actual Dur", 'EScalc Special'!$P$208)</f>
        <v>Actual Dur</v>
      </c>
      <c r="F68" s="65" t="str">
        <f ca="1">'EScalc Special'!T68</f>
        <v>Comp Date</v>
      </c>
    </row>
    <row r="69" spans="1:6" x14ac:dyDescent="0.2">
      <c r="A69" s="61" t="str">
        <f>'EScalc Special'!R69</f>
        <v>Period</v>
      </c>
      <c r="B69" s="55" t="str">
        <f ca="1">'EScalc Special'!S69</f>
        <v>IEAC(t)sp</v>
      </c>
      <c r="C69" s="34" t="str">
        <f>EScalc!N69</f>
        <v>IEAC(t)es</v>
      </c>
      <c r="D69" s="288" t="str">
        <f xml:space="preserve"> IF(A69 = "Period", "Plan Dur", 'EScalc Special'!$Q$208)</f>
        <v>Plan Dur</v>
      </c>
      <c r="E69" s="290" t="str">
        <f xml:space="preserve"> IF(A69 = "Period", "Actual Dur", 'EScalc Special'!$P$208)</f>
        <v>Actual Dur</v>
      </c>
      <c r="F69" s="65" t="str">
        <f ca="1">'EScalc Special'!T69</f>
        <v>Comp Date</v>
      </c>
    </row>
    <row r="70" spans="1:6" x14ac:dyDescent="0.2">
      <c r="A70" s="61" t="str">
        <f>'EScalc Special'!R70</f>
        <v>Period</v>
      </c>
      <c r="B70" s="55" t="str">
        <f ca="1">'EScalc Special'!S70</f>
        <v>IEAC(t)sp</v>
      </c>
      <c r="C70" s="34" t="str">
        <f>EScalc!N70</f>
        <v>IEAC(t)es</v>
      </c>
      <c r="D70" s="288" t="str">
        <f xml:space="preserve"> IF(A70 = "Period", "Plan Dur", 'EScalc Special'!$Q$208)</f>
        <v>Plan Dur</v>
      </c>
      <c r="E70" s="290" t="str">
        <f xml:space="preserve"> IF(A70 = "Period", "Actual Dur", 'EScalc Special'!$P$208)</f>
        <v>Actual Dur</v>
      </c>
      <c r="F70" s="65" t="str">
        <f ca="1">'EScalc Special'!T70</f>
        <v>Comp Date</v>
      </c>
    </row>
    <row r="71" spans="1:6" x14ac:dyDescent="0.2">
      <c r="A71" s="61" t="str">
        <f>'EScalc Special'!R71</f>
        <v>Period</v>
      </c>
      <c r="B71" s="55" t="str">
        <f ca="1">'EScalc Special'!S71</f>
        <v>IEAC(t)sp</v>
      </c>
      <c r="C71" s="34" t="str">
        <f>EScalc!N71</f>
        <v>IEAC(t)es</v>
      </c>
      <c r="D71" s="288" t="str">
        <f xml:space="preserve"> IF(A71 = "Period", "Plan Dur", 'EScalc Special'!$Q$208)</f>
        <v>Plan Dur</v>
      </c>
      <c r="E71" s="290" t="str">
        <f xml:space="preserve"> IF(A71 = "Period", "Actual Dur", 'EScalc Special'!$P$208)</f>
        <v>Actual Dur</v>
      </c>
      <c r="F71" s="65" t="str">
        <f ca="1">'EScalc Special'!T71</f>
        <v>Comp Date</v>
      </c>
    </row>
    <row r="72" spans="1:6" x14ac:dyDescent="0.2">
      <c r="A72" s="61" t="str">
        <f>'EScalc Special'!R72</f>
        <v>Period</v>
      </c>
      <c r="B72" s="55" t="str">
        <f ca="1">'EScalc Special'!S72</f>
        <v>IEAC(t)sp</v>
      </c>
      <c r="C72" s="34" t="str">
        <f>EScalc!N72</f>
        <v>IEAC(t)es</v>
      </c>
      <c r="D72" s="288" t="str">
        <f xml:space="preserve"> IF(A72 = "Period", "Plan Dur", 'EScalc Special'!$Q$208)</f>
        <v>Plan Dur</v>
      </c>
      <c r="E72" s="290" t="str">
        <f xml:space="preserve"> IF(A72 = "Period", "Actual Dur", 'EScalc Special'!$P$208)</f>
        <v>Actual Dur</v>
      </c>
      <c r="F72" s="65" t="str">
        <f ca="1">'EScalc Special'!T72</f>
        <v>Comp Date</v>
      </c>
    </row>
    <row r="73" spans="1:6" x14ac:dyDescent="0.2">
      <c r="A73" s="61" t="str">
        <f>'EScalc Special'!R73</f>
        <v>Period</v>
      </c>
      <c r="B73" s="55" t="str">
        <f ca="1">'EScalc Special'!S73</f>
        <v>IEAC(t)sp</v>
      </c>
      <c r="C73" s="34" t="str">
        <f>EScalc!N73</f>
        <v>IEAC(t)es</v>
      </c>
      <c r="D73" s="288" t="str">
        <f xml:space="preserve"> IF(A73 = "Period", "Plan Dur", 'EScalc Special'!$Q$208)</f>
        <v>Plan Dur</v>
      </c>
      <c r="E73" s="290" t="str">
        <f xml:space="preserve"> IF(A73 = "Period", "Actual Dur", 'EScalc Special'!$P$208)</f>
        <v>Actual Dur</v>
      </c>
      <c r="F73" s="65" t="str">
        <f ca="1">'EScalc Special'!T73</f>
        <v>Comp Date</v>
      </c>
    </row>
    <row r="74" spans="1:6" x14ac:dyDescent="0.2">
      <c r="A74" s="61" t="str">
        <f>'EScalc Special'!R74</f>
        <v>Period</v>
      </c>
      <c r="B74" s="55" t="str">
        <f ca="1">'EScalc Special'!S74</f>
        <v>IEAC(t)sp</v>
      </c>
      <c r="C74" s="34" t="str">
        <f>EScalc!N74</f>
        <v>IEAC(t)es</v>
      </c>
      <c r="D74" s="288" t="str">
        <f xml:space="preserve"> IF(A74 = "Period", "Plan Dur", 'EScalc Special'!$Q$208)</f>
        <v>Plan Dur</v>
      </c>
      <c r="E74" s="290" t="str">
        <f xml:space="preserve"> IF(A74 = "Period", "Actual Dur", 'EScalc Special'!$P$208)</f>
        <v>Actual Dur</v>
      </c>
      <c r="F74" s="65" t="str">
        <f ca="1">'EScalc Special'!T74</f>
        <v>Comp Date</v>
      </c>
    </row>
    <row r="75" spans="1:6" x14ac:dyDescent="0.2">
      <c r="A75" s="61" t="str">
        <f>'EScalc Special'!R75</f>
        <v>Period</v>
      </c>
      <c r="B75" s="55" t="str">
        <f ca="1">'EScalc Special'!S75</f>
        <v>IEAC(t)sp</v>
      </c>
      <c r="C75" s="34" t="str">
        <f>EScalc!N75</f>
        <v>IEAC(t)es</v>
      </c>
      <c r="D75" s="288" t="str">
        <f xml:space="preserve"> IF(A75 = "Period", "Plan Dur", 'EScalc Special'!$Q$208)</f>
        <v>Plan Dur</v>
      </c>
      <c r="E75" s="290" t="str">
        <f xml:space="preserve"> IF(A75 = "Period", "Actual Dur", 'EScalc Special'!$P$208)</f>
        <v>Actual Dur</v>
      </c>
      <c r="F75" s="65" t="str">
        <f ca="1">'EScalc Special'!T75</f>
        <v>Comp Date</v>
      </c>
    </row>
    <row r="76" spans="1:6" x14ac:dyDescent="0.2">
      <c r="A76" s="61" t="str">
        <f>'EScalc Special'!R76</f>
        <v>Period</v>
      </c>
      <c r="B76" s="55" t="str">
        <f ca="1">'EScalc Special'!S76</f>
        <v>IEAC(t)sp</v>
      </c>
      <c r="C76" s="34" t="str">
        <f>EScalc!N76</f>
        <v>IEAC(t)es</v>
      </c>
      <c r="D76" s="288" t="str">
        <f xml:space="preserve"> IF(A76 = "Period", "Plan Dur", 'EScalc Special'!$Q$208)</f>
        <v>Plan Dur</v>
      </c>
      <c r="E76" s="290" t="str">
        <f xml:space="preserve"> IF(A76 = "Period", "Actual Dur", 'EScalc Special'!$P$208)</f>
        <v>Actual Dur</v>
      </c>
      <c r="F76" s="65" t="str">
        <f ca="1">'EScalc Special'!T76</f>
        <v>Comp Date</v>
      </c>
    </row>
    <row r="77" spans="1:6" x14ac:dyDescent="0.2">
      <c r="A77" s="61" t="str">
        <f>'EScalc Special'!R77</f>
        <v>Period</v>
      </c>
      <c r="B77" s="55" t="str">
        <f ca="1">'EScalc Special'!S77</f>
        <v>IEAC(t)sp</v>
      </c>
      <c r="C77" s="34" t="str">
        <f>EScalc!N77</f>
        <v>IEAC(t)es</v>
      </c>
      <c r="D77" s="288" t="str">
        <f xml:space="preserve"> IF(A77 = "Period", "Plan Dur", 'EScalc Special'!$Q$208)</f>
        <v>Plan Dur</v>
      </c>
      <c r="E77" s="290" t="str">
        <f xml:space="preserve"> IF(A77 = "Period", "Actual Dur", 'EScalc Special'!$P$208)</f>
        <v>Actual Dur</v>
      </c>
      <c r="F77" s="65" t="str">
        <f ca="1">'EScalc Special'!T77</f>
        <v>Comp Date</v>
      </c>
    </row>
    <row r="78" spans="1:6" x14ac:dyDescent="0.2">
      <c r="A78" s="61" t="str">
        <f>'EScalc Special'!R78</f>
        <v>Period</v>
      </c>
      <c r="B78" s="55" t="str">
        <f ca="1">'EScalc Special'!S78</f>
        <v>IEAC(t)sp</v>
      </c>
      <c r="C78" s="34" t="str">
        <f>EScalc!N78</f>
        <v>IEAC(t)es</v>
      </c>
      <c r="D78" s="288" t="str">
        <f xml:space="preserve"> IF(A78 = "Period", "Plan Dur", 'EScalc Special'!$Q$208)</f>
        <v>Plan Dur</v>
      </c>
      <c r="E78" s="290" t="str">
        <f xml:space="preserve"> IF(A78 = "Period", "Actual Dur", 'EScalc Special'!$P$208)</f>
        <v>Actual Dur</v>
      </c>
      <c r="F78" s="65" t="str">
        <f ca="1">'EScalc Special'!T78</f>
        <v>Comp Date</v>
      </c>
    </row>
    <row r="79" spans="1:6" x14ac:dyDescent="0.2">
      <c r="A79" s="61" t="str">
        <f>'EScalc Special'!R79</f>
        <v>Period</v>
      </c>
      <c r="B79" s="55" t="str">
        <f ca="1">'EScalc Special'!S79</f>
        <v>IEAC(t)sp</v>
      </c>
      <c r="C79" s="34" t="str">
        <f>EScalc!N79</f>
        <v>IEAC(t)es</v>
      </c>
      <c r="D79" s="288" t="str">
        <f xml:space="preserve"> IF(A79 = "Period", "Plan Dur", 'EScalc Special'!$Q$208)</f>
        <v>Plan Dur</v>
      </c>
      <c r="E79" s="290" t="str">
        <f xml:space="preserve"> IF(A79 = "Period", "Actual Dur", 'EScalc Special'!$P$208)</f>
        <v>Actual Dur</v>
      </c>
      <c r="F79" s="65" t="str">
        <f ca="1">'EScalc Special'!T79</f>
        <v>Comp Date</v>
      </c>
    </row>
    <row r="80" spans="1:6" x14ac:dyDescent="0.2">
      <c r="A80" s="61" t="str">
        <f>'EScalc Special'!R80</f>
        <v>Period</v>
      </c>
      <c r="B80" s="55" t="str">
        <f ca="1">'EScalc Special'!S80</f>
        <v>IEAC(t)sp</v>
      </c>
      <c r="C80" s="34" t="str">
        <f>EScalc!N80</f>
        <v>IEAC(t)es</v>
      </c>
      <c r="D80" s="288" t="str">
        <f xml:space="preserve"> IF(A80 = "Period", "Plan Dur", 'EScalc Special'!$Q$208)</f>
        <v>Plan Dur</v>
      </c>
      <c r="E80" s="290" t="str">
        <f xml:space="preserve"> IF(A80 = "Period", "Actual Dur", 'EScalc Special'!$P$208)</f>
        <v>Actual Dur</v>
      </c>
      <c r="F80" s="65" t="str">
        <f ca="1">'EScalc Special'!T80</f>
        <v>Comp Date</v>
      </c>
    </row>
    <row r="81" spans="1:6" x14ac:dyDescent="0.2">
      <c r="A81" s="61" t="str">
        <f>'EScalc Special'!R81</f>
        <v>Period</v>
      </c>
      <c r="B81" s="55" t="str">
        <f ca="1">'EScalc Special'!S81</f>
        <v>IEAC(t)sp</v>
      </c>
      <c r="C81" s="34" t="str">
        <f>EScalc!N81</f>
        <v>IEAC(t)es</v>
      </c>
      <c r="D81" s="288" t="str">
        <f xml:space="preserve"> IF(A81 = "Period", "Plan Dur", 'EScalc Special'!$Q$208)</f>
        <v>Plan Dur</v>
      </c>
      <c r="E81" s="290" t="str">
        <f xml:space="preserve"> IF(A81 = "Period", "Actual Dur", 'EScalc Special'!$P$208)</f>
        <v>Actual Dur</v>
      </c>
      <c r="F81" s="65" t="str">
        <f ca="1">'EScalc Special'!T81</f>
        <v>Comp Date</v>
      </c>
    </row>
    <row r="82" spans="1:6" x14ac:dyDescent="0.2">
      <c r="A82" s="61" t="str">
        <f>'EScalc Special'!R82</f>
        <v>Period</v>
      </c>
      <c r="B82" s="55" t="str">
        <f ca="1">'EScalc Special'!S82</f>
        <v>IEAC(t)sp</v>
      </c>
      <c r="C82" s="34" t="str">
        <f>EScalc!N82</f>
        <v>IEAC(t)es</v>
      </c>
      <c r="D82" s="288" t="str">
        <f xml:space="preserve"> IF(A82 = "Period", "Plan Dur", 'EScalc Special'!$Q$208)</f>
        <v>Plan Dur</v>
      </c>
      <c r="E82" s="290" t="str">
        <f xml:space="preserve"> IF(A82 = "Period", "Actual Dur", 'EScalc Special'!$P$208)</f>
        <v>Actual Dur</v>
      </c>
      <c r="F82" s="65" t="str">
        <f ca="1">'EScalc Special'!T82</f>
        <v>Comp Date</v>
      </c>
    </row>
    <row r="83" spans="1:6" x14ac:dyDescent="0.2">
      <c r="A83" s="61" t="str">
        <f>'EScalc Special'!R83</f>
        <v>Period</v>
      </c>
      <c r="B83" s="55" t="str">
        <f ca="1">'EScalc Special'!S83</f>
        <v>IEAC(t)sp</v>
      </c>
      <c r="C83" s="34" t="str">
        <f>EScalc!N83</f>
        <v>IEAC(t)es</v>
      </c>
      <c r="D83" s="288" t="str">
        <f xml:space="preserve"> IF(A83 = "Period", "Plan Dur", 'EScalc Special'!$Q$208)</f>
        <v>Plan Dur</v>
      </c>
      <c r="E83" s="290" t="str">
        <f xml:space="preserve"> IF(A83 = "Period", "Actual Dur", 'EScalc Special'!$P$208)</f>
        <v>Actual Dur</v>
      </c>
      <c r="F83" s="65" t="str">
        <f ca="1">'EScalc Special'!T83</f>
        <v>Comp Date</v>
      </c>
    </row>
    <row r="84" spans="1:6" x14ac:dyDescent="0.2">
      <c r="A84" s="61" t="str">
        <f>'EScalc Special'!R84</f>
        <v>Period</v>
      </c>
      <c r="B84" s="55" t="str">
        <f ca="1">'EScalc Special'!S84</f>
        <v>IEAC(t)sp</v>
      </c>
      <c r="C84" s="34" t="str">
        <f>EScalc!N84</f>
        <v>IEAC(t)es</v>
      </c>
      <c r="D84" s="288" t="str">
        <f xml:space="preserve"> IF(A84 = "Period", "Plan Dur", 'EScalc Special'!$Q$208)</f>
        <v>Plan Dur</v>
      </c>
      <c r="E84" s="290" t="str">
        <f xml:space="preserve"> IF(A84 = "Period", "Actual Dur", 'EScalc Special'!$P$208)</f>
        <v>Actual Dur</v>
      </c>
      <c r="F84" s="65" t="str">
        <f ca="1">'EScalc Special'!T84</f>
        <v>Comp Date</v>
      </c>
    </row>
    <row r="85" spans="1:6" x14ac:dyDescent="0.2">
      <c r="A85" s="61" t="str">
        <f>'EScalc Special'!R85</f>
        <v>Period</v>
      </c>
      <c r="B85" s="55" t="str">
        <f ca="1">'EScalc Special'!S85</f>
        <v>IEAC(t)sp</v>
      </c>
      <c r="C85" s="34" t="str">
        <f>EScalc!N85</f>
        <v>IEAC(t)es</v>
      </c>
      <c r="D85" s="288" t="str">
        <f xml:space="preserve"> IF(A85 = "Period", "Plan Dur", 'EScalc Special'!$Q$208)</f>
        <v>Plan Dur</v>
      </c>
      <c r="E85" s="290" t="str">
        <f xml:space="preserve"> IF(A85 = "Period", "Actual Dur", 'EScalc Special'!$P$208)</f>
        <v>Actual Dur</v>
      </c>
      <c r="F85" s="65" t="str">
        <f ca="1">'EScalc Special'!T85</f>
        <v>Comp Date</v>
      </c>
    </row>
    <row r="86" spans="1:6" x14ac:dyDescent="0.2">
      <c r="A86" s="61" t="str">
        <f>'EScalc Special'!R86</f>
        <v>Period</v>
      </c>
      <c r="B86" s="55" t="str">
        <f ca="1">'EScalc Special'!S86</f>
        <v>IEAC(t)sp</v>
      </c>
      <c r="C86" s="34" t="str">
        <f>EScalc!N86</f>
        <v>IEAC(t)es</v>
      </c>
      <c r="D86" s="288" t="str">
        <f xml:space="preserve"> IF(A86 = "Period", "Plan Dur", 'EScalc Special'!$Q$208)</f>
        <v>Plan Dur</v>
      </c>
      <c r="E86" s="290" t="str">
        <f xml:space="preserve"> IF(A86 = "Period", "Actual Dur", 'EScalc Special'!$P$208)</f>
        <v>Actual Dur</v>
      </c>
      <c r="F86" s="65" t="str">
        <f ca="1">'EScalc Special'!T86</f>
        <v>Comp Date</v>
      </c>
    </row>
    <row r="87" spans="1:6" x14ac:dyDescent="0.2">
      <c r="A87" s="61" t="str">
        <f>'EScalc Special'!R87</f>
        <v>Period</v>
      </c>
      <c r="B87" s="55" t="str">
        <f ca="1">'EScalc Special'!S87</f>
        <v>IEAC(t)sp</v>
      </c>
      <c r="C87" s="34" t="str">
        <f>EScalc!N87</f>
        <v>IEAC(t)es</v>
      </c>
      <c r="D87" s="288" t="str">
        <f xml:space="preserve"> IF(A87 = "Period", "Plan Dur", 'EScalc Special'!$Q$208)</f>
        <v>Plan Dur</v>
      </c>
      <c r="E87" s="290" t="str">
        <f xml:space="preserve"> IF(A87 = "Period", "Actual Dur", 'EScalc Special'!$P$208)</f>
        <v>Actual Dur</v>
      </c>
      <c r="F87" s="65" t="str">
        <f ca="1">'EScalc Special'!T87</f>
        <v>Comp Date</v>
      </c>
    </row>
    <row r="88" spans="1:6" x14ac:dyDescent="0.2">
      <c r="A88" s="61" t="str">
        <f>'EScalc Special'!R88</f>
        <v>Period</v>
      </c>
      <c r="B88" s="55" t="str">
        <f ca="1">'EScalc Special'!S88</f>
        <v>IEAC(t)sp</v>
      </c>
      <c r="C88" s="34" t="str">
        <f>EScalc!N88</f>
        <v>IEAC(t)es</v>
      </c>
      <c r="D88" s="288" t="str">
        <f xml:space="preserve"> IF(A88 = "Period", "Plan Dur", 'EScalc Special'!$Q$208)</f>
        <v>Plan Dur</v>
      </c>
      <c r="E88" s="290" t="str">
        <f xml:space="preserve"> IF(A88 = "Period", "Actual Dur", 'EScalc Special'!$P$208)</f>
        <v>Actual Dur</v>
      </c>
      <c r="F88" s="65" t="str">
        <f ca="1">'EScalc Special'!T88</f>
        <v>Comp Date</v>
      </c>
    </row>
    <row r="89" spans="1:6" x14ac:dyDescent="0.2">
      <c r="A89" s="61" t="str">
        <f>'EScalc Special'!R89</f>
        <v>Period</v>
      </c>
      <c r="B89" s="55" t="str">
        <f ca="1">'EScalc Special'!S89</f>
        <v>IEAC(t)sp</v>
      </c>
      <c r="C89" s="34" t="str">
        <f>EScalc!N89</f>
        <v>IEAC(t)es</v>
      </c>
      <c r="D89" s="288" t="str">
        <f xml:space="preserve"> IF(A89 = "Period", "Plan Dur", 'EScalc Special'!$Q$208)</f>
        <v>Plan Dur</v>
      </c>
      <c r="E89" s="290" t="str">
        <f xml:space="preserve"> IF(A89 = "Period", "Actual Dur", 'EScalc Special'!$P$208)</f>
        <v>Actual Dur</v>
      </c>
      <c r="F89" s="65" t="str">
        <f ca="1">'EScalc Special'!T89</f>
        <v>Comp Date</v>
      </c>
    </row>
    <row r="90" spans="1:6" x14ac:dyDescent="0.2">
      <c r="A90" s="61" t="str">
        <f>'EScalc Special'!R90</f>
        <v>Period</v>
      </c>
      <c r="B90" s="55" t="str">
        <f ca="1">'EScalc Special'!S90</f>
        <v>IEAC(t)sp</v>
      </c>
      <c r="C90" s="34" t="str">
        <f>EScalc!N90</f>
        <v>IEAC(t)es</v>
      </c>
      <c r="D90" s="288" t="str">
        <f xml:space="preserve"> IF(A90 = "Period", "Plan Dur", 'EScalc Special'!$Q$208)</f>
        <v>Plan Dur</v>
      </c>
      <c r="E90" s="290" t="str">
        <f xml:space="preserve"> IF(A90 = "Period", "Actual Dur", 'EScalc Special'!$P$208)</f>
        <v>Actual Dur</v>
      </c>
      <c r="F90" s="65" t="str">
        <f ca="1">'EScalc Special'!T90</f>
        <v>Comp Date</v>
      </c>
    </row>
    <row r="91" spans="1:6" x14ac:dyDescent="0.2">
      <c r="A91" s="61" t="str">
        <f>'EScalc Special'!R91</f>
        <v>Period</v>
      </c>
      <c r="B91" s="55" t="str">
        <f ca="1">'EScalc Special'!S91</f>
        <v>IEAC(t)sp</v>
      </c>
      <c r="C91" s="34" t="str">
        <f>EScalc!N91</f>
        <v>IEAC(t)es</v>
      </c>
      <c r="D91" s="288" t="str">
        <f xml:space="preserve"> IF(A91 = "Period", "Plan Dur", 'EScalc Special'!$Q$208)</f>
        <v>Plan Dur</v>
      </c>
      <c r="E91" s="290" t="str">
        <f xml:space="preserve"> IF(A91 = "Period", "Actual Dur", 'EScalc Special'!$P$208)</f>
        <v>Actual Dur</v>
      </c>
      <c r="F91" s="65" t="str">
        <f ca="1">'EScalc Special'!T91</f>
        <v>Comp Date</v>
      </c>
    </row>
    <row r="92" spans="1:6" x14ac:dyDescent="0.2">
      <c r="A92" s="61" t="str">
        <f>'EScalc Special'!R92</f>
        <v>Period</v>
      </c>
      <c r="B92" s="55" t="str">
        <f ca="1">'EScalc Special'!S92</f>
        <v>IEAC(t)sp</v>
      </c>
      <c r="C92" s="34" t="str">
        <f>EScalc!N92</f>
        <v>IEAC(t)es</v>
      </c>
      <c r="D92" s="288" t="str">
        <f xml:space="preserve"> IF(A92 = "Period", "Plan Dur", 'EScalc Special'!$Q$208)</f>
        <v>Plan Dur</v>
      </c>
      <c r="E92" s="290" t="str">
        <f xml:space="preserve"> IF(A92 = "Period", "Actual Dur", 'EScalc Special'!$P$208)</f>
        <v>Actual Dur</v>
      </c>
      <c r="F92" s="65" t="str">
        <f ca="1">'EScalc Special'!T92</f>
        <v>Comp Date</v>
      </c>
    </row>
    <row r="93" spans="1:6" x14ac:dyDescent="0.2">
      <c r="A93" s="61" t="str">
        <f>'EScalc Special'!R93</f>
        <v>Period</v>
      </c>
      <c r="B93" s="55" t="str">
        <f ca="1">'EScalc Special'!S93</f>
        <v>IEAC(t)sp</v>
      </c>
      <c r="C93" s="34" t="str">
        <f>EScalc!N93</f>
        <v>IEAC(t)es</v>
      </c>
      <c r="D93" s="288" t="str">
        <f xml:space="preserve"> IF(A93 = "Period", "Plan Dur", 'EScalc Special'!$Q$208)</f>
        <v>Plan Dur</v>
      </c>
      <c r="E93" s="290" t="str">
        <f xml:space="preserve"> IF(A93 = "Period", "Actual Dur", 'EScalc Special'!$P$208)</f>
        <v>Actual Dur</v>
      </c>
      <c r="F93" s="65" t="str">
        <f ca="1">'EScalc Special'!T93</f>
        <v>Comp Date</v>
      </c>
    </row>
    <row r="94" spans="1:6" x14ac:dyDescent="0.2">
      <c r="A94" s="61" t="str">
        <f>'EScalc Special'!R94</f>
        <v>Period</v>
      </c>
      <c r="B94" s="55" t="str">
        <f ca="1">'EScalc Special'!S94</f>
        <v>IEAC(t)sp</v>
      </c>
      <c r="C94" s="34" t="str">
        <f>EScalc!N94</f>
        <v>IEAC(t)es</v>
      </c>
      <c r="D94" s="288" t="str">
        <f xml:space="preserve"> IF(A94 = "Period", "Plan Dur", 'EScalc Special'!$Q$208)</f>
        <v>Plan Dur</v>
      </c>
      <c r="E94" s="290" t="str">
        <f xml:space="preserve"> IF(A94 = "Period", "Actual Dur", 'EScalc Special'!$P$208)</f>
        <v>Actual Dur</v>
      </c>
      <c r="F94" s="65" t="str">
        <f ca="1">'EScalc Special'!T94</f>
        <v>Comp Date</v>
      </c>
    </row>
    <row r="95" spans="1:6" x14ac:dyDescent="0.2">
      <c r="A95" s="61" t="str">
        <f>'EScalc Special'!R95</f>
        <v>Period</v>
      </c>
      <c r="B95" s="55" t="str">
        <f ca="1">'EScalc Special'!S95</f>
        <v>IEAC(t)sp</v>
      </c>
      <c r="C95" s="34" t="str">
        <f>EScalc!N95</f>
        <v>IEAC(t)es</v>
      </c>
      <c r="D95" s="288" t="str">
        <f xml:space="preserve"> IF(A95 = "Period", "Plan Dur", 'EScalc Special'!$Q$208)</f>
        <v>Plan Dur</v>
      </c>
      <c r="E95" s="290" t="str">
        <f xml:space="preserve"> IF(A95 = "Period", "Actual Dur", 'EScalc Special'!$P$208)</f>
        <v>Actual Dur</v>
      </c>
      <c r="F95" s="65" t="str">
        <f ca="1">'EScalc Special'!T95</f>
        <v>Comp Date</v>
      </c>
    </row>
    <row r="96" spans="1:6" x14ac:dyDescent="0.2">
      <c r="A96" s="61" t="str">
        <f>'EScalc Special'!R96</f>
        <v>Period</v>
      </c>
      <c r="B96" s="55" t="str">
        <f ca="1">'EScalc Special'!S96</f>
        <v>IEAC(t)sp</v>
      </c>
      <c r="C96" s="34" t="str">
        <f>EScalc!N96</f>
        <v>IEAC(t)es</v>
      </c>
      <c r="D96" s="288" t="str">
        <f xml:space="preserve"> IF(A96 = "Period", "Plan Dur", 'EScalc Special'!$Q$208)</f>
        <v>Plan Dur</v>
      </c>
      <c r="E96" s="290" t="str">
        <f xml:space="preserve"> IF(A96 = "Period", "Actual Dur", 'EScalc Special'!$P$208)</f>
        <v>Actual Dur</v>
      </c>
      <c r="F96" s="65" t="str">
        <f ca="1">'EScalc Special'!T96</f>
        <v>Comp Date</v>
      </c>
    </row>
    <row r="97" spans="1:6" x14ac:dyDescent="0.2">
      <c r="A97" s="61" t="str">
        <f>'EScalc Special'!R97</f>
        <v>Period</v>
      </c>
      <c r="B97" s="55" t="str">
        <f ca="1">'EScalc Special'!S97</f>
        <v>IEAC(t)sp</v>
      </c>
      <c r="C97" s="34" t="str">
        <f>EScalc!N97</f>
        <v>IEAC(t)es</v>
      </c>
      <c r="D97" s="288" t="str">
        <f xml:space="preserve"> IF(A97 = "Period", "Plan Dur", 'EScalc Special'!$Q$208)</f>
        <v>Plan Dur</v>
      </c>
      <c r="E97" s="290" t="str">
        <f xml:space="preserve"> IF(A97 = "Period", "Actual Dur", 'EScalc Special'!$P$208)</f>
        <v>Actual Dur</v>
      </c>
      <c r="F97" s="65" t="str">
        <f ca="1">'EScalc Special'!T97</f>
        <v>Comp Date</v>
      </c>
    </row>
    <row r="98" spans="1:6" x14ac:dyDescent="0.2">
      <c r="A98" s="61" t="str">
        <f>'EScalc Special'!R98</f>
        <v>Period</v>
      </c>
      <c r="B98" s="55" t="str">
        <f ca="1">'EScalc Special'!S98</f>
        <v>IEAC(t)sp</v>
      </c>
      <c r="C98" s="34" t="str">
        <f>EScalc!N98</f>
        <v>IEAC(t)es</v>
      </c>
      <c r="D98" s="288" t="str">
        <f xml:space="preserve"> IF(A98 = "Period", "Plan Dur", 'EScalc Special'!$Q$208)</f>
        <v>Plan Dur</v>
      </c>
      <c r="E98" s="290" t="str">
        <f xml:space="preserve"> IF(A98 = "Period", "Actual Dur", 'EScalc Special'!$P$208)</f>
        <v>Actual Dur</v>
      </c>
      <c r="F98" s="65" t="str">
        <f ca="1">'EScalc Special'!T98</f>
        <v>Comp Date</v>
      </c>
    </row>
    <row r="99" spans="1:6" x14ac:dyDescent="0.2">
      <c r="A99" s="61" t="str">
        <f>'EScalc Special'!R99</f>
        <v>Period</v>
      </c>
      <c r="B99" s="55" t="str">
        <f ca="1">'EScalc Special'!S99</f>
        <v>IEAC(t)sp</v>
      </c>
      <c r="C99" s="34" t="str">
        <f>EScalc!N99</f>
        <v>IEAC(t)es</v>
      </c>
      <c r="D99" s="288" t="str">
        <f xml:space="preserve"> IF(A99 = "Period", "Plan Dur", 'EScalc Special'!$Q$208)</f>
        <v>Plan Dur</v>
      </c>
      <c r="E99" s="290" t="str">
        <f xml:space="preserve"> IF(A99 = "Period", "Actual Dur", 'EScalc Special'!$P$208)</f>
        <v>Actual Dur</v>
      </c>
      <c r="F99" s="65" t="str">
        <f ca="1">'EScalc Special'!T99</f>
        <v>Comp Date</v>
      </c>
    </row>
    <row r="100" spans="1:6" x14ac:dyDescent="0.2">
      <c r="A100" s="61" t="str">
        <f>'EScalc Special'!R100</f>
        <v>Period</v>
      </c>
      <c r="B100" s="55" t="str">
        <f ca="1">'EScalc Special'!S100</f>
        <v>IEAC(t)sp</v>
      </c>
      <c r="C100" s="34" t="str">
        <f>EScalc!N100</f>
        <v>IEAC(t)es</v>
      </c>
      <c r="D100" s="288" t="str">
        <f xml:space="preserve"> IF(A100 = "Period", "Plan Dur", 'EScalc Special'!$Q$208)</f>
        <v>Plan Dur</v>
      </c>
      <c r="E100" s="290" t="str">
        <f xml:space="preserve"> IF(A100 = "Period", "Actual Dur", 'EScalc Special'!$P$208)</f>
        <v>Actual Dur</v>
      </c>
      <c r="F100" s="65" t="str">
        <f ca="1">'EScalc Special'!T100</f>
        <v>Comp Date</v>
      </c>
    </row>
    <row r="101" spans="1:6" x14ac:dyDescent="0.2">
      <c r="A101" s="61" t="str">
        <f>'EScalc Special'!R101</f>
        <v>Period</v>
      </c>
      <c r="B101" s="55" t="str">
        <f ca="1">'EScalc Special'!S101</f>
        <v>IEAC(t)sp</v>
      </c>
      <c r="C101" s="34" t="str">
        <f>EScalc!N101</f>
        <v>IEAC(t)es</v>
      </c>
      <c r="D101" s="288" t="str">
        <f xml:space="preserve"> IF(A101 = "Period", "Plan Dur", 'EScalc Special'!$Q$208)</f>
        <v>Plan Dur</v>
      </c>
      <c r="E101" s="290" t="str">
        <f xml:space="preserve"> IF(A101 = "Period", "Actual Dur", 'EScalc Special'!$P$208)</f>
        <v>Actual Dur</v>
      </c>
      <c r="F101" s="65" t="str">
        <f ca="1">'EScalc Special'!T101</f>
        <v>Comp Date</v>
      </c>
    </row>
    <row r="102" spans="1:6" x14ac:dyDescent="0.2">
      <c r="A102" s="61" t="str">
        <f>'EScalc Special'!R102</f>
        <v>Period</v>
      </c>
      <c r="B102" s="55" t="str">
        <f ca="1">'EScalc Special'!S102</f>
        <v>IEAC(t)sp</v>
      </c>
      <c r="C102" s="34" t="str">
        <f>EScalc!N102</f>
        <v>IEAC(t)es</v>
      </c>
      <c r="D102" s="288" t="str">
        <f xml:space="preserve"> IF(A102 = "Period", "Plan Dur", 'EScalc Special'!$Q$208)</f>
        <v>Plan Dur</v>
      </c>
      <c r="E102" s="290" t="str">
        <f xml:space="preserve"> IF(A102 = "Period", "Actual Dur", 'EScalc Special'!$P$208)</f>
        <v>Actual Dur</v>
      </c>
      <c r="F102" s="65" t="str">
        <f ca="1">'EScalc Special'!T102</f>
        <v>Comp Date</v>
      </c>
    </row>
    <row r="103" spans="1:6" x14ac:dyDescent="0.2">
      <c r="A103" s="61" t="str">
        <f>'EScalc Special'!R103</f>
        <v>Period</v>
      </c>
      <c r="B103" s="55" t="str">
        <f ca="1">'EScalc Special'!S103</f>
        <v>IEAC(t)sp</v>
      </c>
      <c r="C103" s="34" t="str">
        <f>EScalc!N103</f>
        <v>IEAC(t)es</v>
      </c>
      <c r="D103" s="288" t="str">
        <f xml:space="preserve"> IF(A103 = "Period", "Plan Dur", 'EScalc Special'!$Q$208)</f>
        <v>Plan Dur</v>
      </c>
      <c r="E103" s="290" t="str">
        <f xml:space="preserve"> IF(A103 = "Period", "Actual Dur", 'EScalc Special'!$P$208)</f>
        <v>Actual Dur</v>
      </c>
      <c r="F103" s="65" t="str">
        <f ca="1">'EScalc Special'!T103</f>
        <v>Comp Date</v>
      </c>
    </row>
    <row r="104" spans="1:6" x14ac:dyDescent="0.2">
      <c r="A104" s="61" t="str">
        <f>'EScalc Special'!R104</f>
        <v>Period</v>
      </c>
      <c r="B104" s="55" t="str">
        <f ca="1">'EScalc Special'!S104</f>
        <v>IEAC(t)sp</v>
      </c>
      <c r="C104" s="34" t="str">
        <f>EScalc!N104</f>
        <v>IEAC(t)es</v>
      </c>
      <c r="D104" s="288" t="str">
        <f xml:space="preserve"> IF(A104 = "Period", "Plan Dur", 'EScalc Special'!$Q$208)</f>
        <v>Plan Dur</v>
      </c>
      <c r="E104" s="290" t="str">
        <f xml:space="preserve"> IF(A104 = "Period", "Actual Dur", 'EScalc Special'!$P$208)</f>
        <v>Actual Dur</v>
      </c>
      <c r="F104" s="65" t="str">
        <f ca="1">'EScalc Special'!T104</f>
        <v>Comp Date</v>
      </c>
    </row>
    <row r="105" spans="1:6" x14ac:dyDescent="0.2">
      <c r="A105" s="61" t="str">
        <f>'EScalc Special'!R105</f>
        <v>Period</v>
      </c>
      <c r="B105" s="55" t="str">
        <f ca="1">'EScalc Special'!S105</f>
        <v>IEAC(t)sp</v>
      </c>
      <c r="C105" s="34" t="str">
        <f>EScalc!N105</f>
        <v>IEAC(t)es</v>
      </c>
      <c r="D105" s="288" t="str">
        <f xml:space="preserve"> IF(A105 = "Period", "Plan Dur", 'EScalc Special'!$Q$208)</f>
        <v>Plan Dur</v>
      </c>
      <c r="E105" s="290" t="str">
        <f xml:space="preserve"> IF(A105 = "Period", "Actual Dur", 'EScalc Special'!$P$208)</f>
        <v>Actual Dur</v>
      </c>
      <c r="F105" s="65" t="str">
        <f ca="1">'EScalc Special'!T105</f>
        <v>Comp Date</v>
      </c>
    </row>
    <row r="106" spans="1:6" x14ac:dyDescent="0.2">
      <c r="A106" s="61" t="str">
        <f>'EScalc Special'!R106</f>
        <v>Period</v>
      </c>
      <c r="B106" s="55" t="str">
        <f ca="1">'EScalc Special'!S106</f>
        <v>IEAC(t)sp</v>
      </c>
      <c r="C106" s="34" t="str">
        <f>EScalc!N106</f>
        <v>IEAC(t)es</v>
      </c>
      <c r="D106" s="288" t="str">
        <f xml:space="preserve"> IF(A106 = "Period", "Plan Dur", 'EScalc Special'!$Q$208)</f>
        <v>Plan Dur</v>
      </c>
      <c r="E106" s="290" t="str">
        <f xml:space="preserve"> IF(A106 = "Period", "Actual Dur", 'EScalc Special'!$P$208)</f>
        <v>Actual Dur</v>
      </c>
      <c r="F106" s="65" t="str">
        <f ca="1">'EScalc Special'!T106</f>
        <v>Comp Date</v>
      </c>
    </row>
    <row r="107" spans="1:6" x14ac:dyDescent="0.2">
      <c r="A107" s="61" t="str">
        <f>'EScalc Special'!R107</f>
        <v>Period</v>
      </c>
      <c r="B107" s="55" t="str">
        <f ca="1">'EScalc Special'!S107</f>
        <v>IEAC(t)sp</v>
      </c>
      <c r="C107" s="34" t="str">
        <f>EScalc!N107</f>
        <v>IEAC(t)es</v>
      </c>
      <c r="D107" s="288" t="str">
        <f xml:space="preserve"> IF(A107 = "Period", "Plan Dur", 'EScalc Special'!$Q$208)</f>
        <v>Plan Dur</v>
      </c>
      <c r="E107" s="290" t="str">
        <f xml:space="preserve"> IF(A107 = "Period", "Actual Dur", 'EScalc Special'!$P$208)</f>
        <v>Actual Dur</v>
      </c>
      <c r="F107" s="65" t="str">
        <f ca="1">'EScalc Special'!T107</f>
        <v>Comp Date</v>
      </c>
    </row>
    <row r="108" spans="1:6" x14ac:dyDescent="0.2">
      <c r="A108" s="61" t="str">
        <f>'EScalc Special'!R108</f>
        <v>Period</v>
      </c>
      <c r="B108" s="55" t="str">
        <f ca="1">'EScalc Special'!S108</f>
        <v>IEAC(t)sp</v>
      </c>
      <c r="C108" s="34" t="str">
        <f>EScalc!N108</f>
        <v>IEAC(t)es</v>
      </c>
      <c r="D108" s="288" t="str">
        <f xml:space="preserve"> IF(A108 = "Period", "Plan Dur", 'EScalc Special'!$Q$208)</f>
        <v>Plan Dur</v>
      </c>
      <c r="E108" s="290" t="str">
        <f xml:space="preserve"> IF(A108 = "Period", "Actual Dur", 'EScalc Special'!$P$208)</f>
        <v>Actual Dur</v>
      </c>
      <c r="F108" s="65" t="str">
        <f ca="1">'EScalc Special'!T108</f>
        <v>Comp Date</v>
      </c>
    </row>
    <row r="109" spans="1:6" x14ac:dyDescent="0.2">
      <c r="A109" s="61" t="str">
        <f>'EScalc Special'!R109</f>
        <v>Period</v>
      </c>
      <c r="B109" s="55" t="str">
        <f ca="1">'EScalc Special'!S109</f>
        <v>IEAC(t)sp</v>
      </c>
      <c r="C109" s="34" t="str">
        <f>EScalc!N109</f>
        <v>IEAC(t)es</v>
      </c>
      <c r="D109" s="288" t="str">
        <f xml:space="preserve"> IF(A109 = "Period", "Plan Dur", 'EScalc Special'!$Q$208)</f>
        <v>Plan Dur</v>
      </c>
      <c r="E109" s="290" t="str">
        <f xml:space="preserve"> IF(A109 = "Period", "Actual Dur", 'EScalc Special'!$P$208)</f>
        <v>Actual Dur</v>
      </c>
      <c r="F109" s="65" t="str">
        <f ca="1">'EScalc Special'!T109</f>
        <v>Comp Date</v>
      </c>
    </row>
    <row r="110" spans="1:6" x14ac:dyDescent="0.2">
      <c r="A110" s="61" t="str">
        <f>'EScalc Special'!R110</f>
        <v>Period</v>
      </c>
      <c r="B110" s="55" t="str">
        <f ca="1">'EScalc Special'!S110</f>
        <v>IEAC(t)sp</v>
      </c>
      <c r="C110" s="34" t="str">
        <f>EScalc!N110</f>
        <v>IEAC(t)es</v>
      </c>
      <c r="D110" s="288" t="str">
        <f xml:space="preserve"> IF(A110 = "Period", "Plan Dur", 'EScalc Special'!$Q$208)</f>
        <v>Plan Dur</v>
      </c>
      <c r="E110" s="290" t="str">
        <f xml:space="preserve"> IF(A110 = "Period", "Actual Dur", 'EScalc Special'!$P$208)</f>
        <v>Actual Dur</v>
      </c>
      <c r="F110" s="65" t="str">
        <f ca="1">'EScalc Special'!T110</f>
        <v>Comp Date</v>
      </c>
    </row>
    <row r="111" spans="1:6" x14ac:dyDescent="0.2">
      <c r="A111" s="61" t="str">
        <f>'EScalc Special'!R111</f>
        <v>Period</v>
      </c>
      <c r="B111" s="55" t="str">
        <f ca="1">'EScalc Special'!S111</f>
        <v>IEAC(t)sp</v>
      </c>
      <c r="C111" s="34" t="str">
        <f>EScalc!N111</f>
        <v>IEAC(t)es</v>
      </c>
      <c r="D111" s="288" t="str">
        <f xml:space="preserve"> IF(A111 = "Period", "Plan Dur", 'EScalc Special'!$Q$208)</f>
        <v>Plan Dur</v>
      </c>
      <c r="E111" s="290" t="str">
        <f xml:space="preserve"> IF(A111 = "Period", "Actual Dur", 'EScalc Special'!$P$208)</f>
        <v>Actual Dur</v>
      </c>
      <c r="F111" s="65" t="str">
        <f ca="1">'EScalc Special'!T111</f>
        <v>Comp Date</v>
      </c>
    </row>
    <row r="112" spans="1:6" x14ac:dyDescent="0.2">
      <c r="A112" s="61" t="str">
        <f>'EScalc Special'!R112</f>
        <v>Period</v>
      </c>
      <c r="B112" s="55" t="str">
        <f ca="1">'EScalc Special'!S112</f>
        <v>IEAC(t)sp</v>
      </c>
      <c r="C112" s="34" t="str">
        <f>EScalc!N112</f>
        <v>IEAC(t)es</v>
      </c>
      <c r="D112" s="288" t="str">
        <f xml:space="preserve"> IF(A112 = "Period", "Plan Dur", 'EScalc Special'!$Q$208)</f>
        <v>Plan Dur</v>
      </c>
      <c r="E112" s="290" t="str">
        <f xml:space="preserve"> IF(A112 = "Period", "Actual Dur", 'EScalc Special'!$P$208)</f>
        <v>Actual Dur</v>
      </c>
      <c r="F112" s="65" t="str">
        <f ca="1">'EScalc Special'!T112</f>
        <v>Comp Date</v>
      </c>
    </row>
    <row r="113" spans="1:6" x14ac:dyDescent="0.2">
      <c r="A113" s="61" t="str">
        <f>'EScalc Special'!R113</f>
        <v>Period</v>
      </c>
      <c r="B113" s="55" t="str">
        <f ca="1">'EScalc Special'!S113</f>
        <v>IEAC(t)sp</v>
      </c>
      <c r="C113" s="34" t="str">
        <f>EScalc!N113</f>
        <v>IEAC(t)es</v>
      </c>
      <c r="D113" s="288" t="str">
        <f xml:space="preserve"> IF(A113 = "Period", "Plan Dur", 'EScalc Special'!$Q$208)</f>
        <v>Plan Dur</v>
      </c>
      <c r="E113" s="290" t="str">
        <f xml:space="preserve"> IF(A113 = "Period", "Actual Dur", 'EScalc Special'!$P$208)</f>
        <v>Actual Dur</v>
      </c>
      <c r="F113" s="65" t="str">
        <f ca="1">'EScalc Special'!T113</f>
        <v>Comp Date</v>
      </c>
    </row>
    <row r="114" spans="1:6" x14ac:dyDescent="0.2">
      <c r="A114" s="61" t="str">
        <f>'EScalc Special'!R114</f>
        <v>Period</v>
      </c>
      <c r="B114" s="55" t="str">
        <f ca="1">'EScalc Special'!S114</f>
        <v>IEAC(t)sp</v>
      </c>
      <c r="C114" s="34" t="str">
        <f>EScalc!N114</f>
        <v>IEAC(t)es</v>
      </c>
      <c r="D114" s="288" t="str">
        <f xml:space="preserve"> IF(A114 = "Period", "Plan Dur", 'EScalc Special'!$Q$208)</f>
        <v>Plan Dur</v>
      </c>
      <c r="E114" s="290" t="str">
        <f xml:space="preserve"> IF(A114 = "Period", "Actual Dur", 'EScalc Special'!$P$208)</f>
        <v>Actual Dur</v>
      </c>
      <c r="F114" s="65" t="str">
        <f ca="1">'EScalc Special'!T114</f>
        <v>Comp Date</v>
      </c>
    </row>
    <row r="115" spans="1:6" x14ac:dyDescent="0.2">
      <c r="A115" s="61" t="str">
        <f>'EScalc Special'!R115</f>
        <v>Period</v>
      </c>
      <c r="B115" s="55" t="str">
        <f ca="1">'EScalc Special'!S115</f>
        <v>IEAC(t)sp</v>
      </c>
      <c r="C115" s="34" t="str">
        <f>EScalc!N115</f>
        <v>IEAC(t)es</v>
      </c>
      <c r="D115" s="288" t="str">
        <f xml:space="preserve"> IF(A115 = "Period", "Plan Dur", 'EScalc Special'!$Q$208)</f>
        <v>Plan Dur</v>
      </c>
      <c r="E115" s="290" t="str">
        <f xml:space="preserve"> IF(A115 = "Period", "Actual Dur", 'EScalc Special'!$P$208)</f>
        <v>Actual Dur</v>
      </c>
      <c r="F115" s="65" t="str">
        <f ca="1">'EScalc Special'!T115</f>
        <v>Comp Date</v>
      </c>
    </row>
    <row r="116" spans="1:6" x14ac:dyDescent="0.2">
      <c r="A116" s="61" t="str">
        <f>'EScalc Special'!R116</f>
        <v>Period</v>
      </c>
      <c r="B116" s="55" t="str">
        <f ca="1">'EScalc Special'!S116</f>
        <v>IEAC(t)sp</v>
      </c>
      <c r="C116" s="34" t="str">
        <f>EScalc!N116</f>
        <v>IEAC(t)es</v>
      </c>
      <c r="D116" s="288" t="str">
        <f xml:space="preserve"> IF(A116 = "Period", "Plan Dur", 'EScalc Special'!$Q$208)</f>
        <v>Plan Dur</v>
      </c>
      <c r="E116" s="290" t="str">
        <f xml:space="preserve"> IF(A116 = "Period", "Actual Dur", 'EScalc Special'!$P$208)</f>
        <v>Actual Dur</v>
      </c>
      <c r="F116" s="65" t="str">
        <f ca="1">'EScalc Special'!T116</f>
        <v>Comp Date</v>
      </c>
    </row>
    <row r="117" spans="1:6" x14ac:dyDescent="0.2">
      <c r="A117" s="61" t="str">
        <f>'EScalc Special'!R117</f>
        <v>Period</v>
      </c>
      <c r="B117" s="55" t="str">
        <f ca="1">'EScalc Special'!S117</f>
        <v>IEAC(t)sp</v>
      </c>
      <c r="C117" s="34" t="str">
        <f>EScalc!N117</f>
        <v>IEAC(t)es</v>
      </c>
      <c r="D117" s="288" t="str">
        <f xml:space="preserve"> IF(A117 = "Period", "Plan Dur", 'EScalc Special'!$Q$208)</f>
        <v>Plan Dur</v>
      </c>
      <c r="E117" s="290" t="str">
        <f xml:space="preserve"> IF(A117 = "Period", "Actual Dur", 'EScalc Special'!$P$208)</f>
        <v>Actual Dur</v>
      </c>
      <c r="F117" s="65" t="str">
        <f ca="1">'EScalc Special'!T117</f>
        <v>Comp Date</v>
      </c>
    </row>
    <row r="118" spans="1:6" x14ac:dyDescent="0.2">
      <c r="A118" s="61" t="str">
        <f>'EScalc Special'!R118</f>
        <v>Period</v>
      </c>
      <c r="B118" s="55" t="str">
        <f ca="1">'EScalc Special'!S118</f>
        <v>IEAC(t)sp</v>
      </c>
      <c r="C118" s="34" t="str">
        <f>EScalc!N118</f>
        <v>IEAC(t)es</v>
      </c>
      <c r="D118" s="288" t="str">
        <f xml:space="preserve"> IF(A118 = "Period", "Plan Dur", 'EScalc Special'!$Q$208)</f>
        <v>Plan Dur</v>
      </c>
      <c r="E118" s="290" t="str">
        <f xml:space="preserve"> IF(A118 = "Period", "Actual Dur", 'EScalc Special'!$P$208)</f>
        <v>Actual Dur</v>
      </c>
      <c r="F118" s="65" t="str">
        <f ca="1">'EScalc Special'!T118</f>
        <v>Comp Date</v>
      </c>
    </row>
    <row r="119" spans="1:6" x14ac:dyDescent="0.2">
      <c r="A119" s="61" t="str">
        <f>'EScalc Special'!R119</f>
        <v>Period</v>
      </c>
      <c r="B119" s="55" t="str">
        <f ca="1">'EScalc Special'!S119</f>
        <v>IEAC(t)sp</v>
      </c>
      <c r="C119" s="34" t="str">
        <f>EScalc!N119</f>
        <v>IEAC(t)es</v>
      </c>
      <c r="D119" s="288" t="str">
        <f xml:space="preserve"> IF(A119 = "Period", "Plan Dur", 'EScalc Special'!$Q$208)</f>
        <v>Plan Dur</v>
      </c>
      <c r="E119" s="290" t="str">
        <f xml:space="preserve"> IF(A119 = "Period", "Actual Dur", 'EScalc Special'!$P$208)</f>
        <v>Actual Dur</v>
      </c>
      <c r="F119" s="65" t="str">
        <f ca="1">'EScalc Special'!T119</f>
        <v>Comp Date</v>
      </c>
    </row>
    <row r="120" spans="1:6" x14ac:dyDescent="0.2">
      <c r="A120" s="61" t="str">
        <f>'EScalc Special'!R120</f>
        <v>Period</v>
      </c>
      <c r="B120" s="55" t="str">
        <f ca="1">'EScalc Special'!S120</f>
        <v>IEAC(t)sp</v>
      </c>
      <c r="C120" s="34" t="str">
        <f>EScalc!N120</f>
        <v>IEAC(t)es</v>
      </c>
      <c r="D120" s="288" t="str">
        <f xml:space="preserve"> IF(A120 = "Period", "Plan Dur", 'EScalc Special'!$Q$208)</f>
        <v>Plan Dur</v>
      </c>
      <c r="E120" s="290" t="str">
        <f xml:space="preserve"> IF(A120 = "Period", "Actual Dur", 'EScalc Special'!$P$208)</f>
        <v>Actual Dur</v>
      </c>
      <c r="F120" s="65" t="str">
        <f ca="1">'EScalc Special'!T120</f>
        <v>Comp Date</v>
      </c>
    </row>
    <row r="121" spans="1:6" x14ac:dyDescent="0.2">
      <c r="A121" s="61" t="str">
        <f>'EScalc Special'!R121</f>
        <v>Period</v>
      </c>
      <c r="B121" s="55" t="str">
        <f ca="1">'EScalc Special'!S121</f>
        <v>IEAC(t)sp</v>
      </c>
      <c r="C121" s="34" t="str">
        <f>EScalc!N121</f>
        <v>IEAC(t)es</v>
      </c>
      <c r="D121" s="288" t="str">
        <f xml:space="preserve"> IF(A121 = "Period", "Plan Dur", 'EScalc Special'!$Q$208)</f>
        <v>Plan Dur</v>
      </c>
      <c r="E121" s="290" t="str">
        <f xml:space="preserve"> IF(A121 = "Period", "Actual Dur", 'EScalc Special'!$P$208)</f>
        <v>Actual Dur</v>
      </c>
      <c r="F121" s="65" t="str">
        <f ca="1">'EScalc Special'!T121</f>
        <v>Comp Date</v>
      </c>
    </row>
    <row r="122" spans="1:6" x14ac:dyDescent="0.2">
      <c r="A122" s="61" t="str">
        <f>'EScalc Special'!R122</f>
        <v>Period</v>
      </c>
      <c r="B122" s="55" t="str">
        <f ca="1">'EScalc Special'!S122</f>
        <v>IEAC(t)sp</v>
      </c>
      <c r="C122" s="34" t="str">
        <f>EScalc!N122</f>
        <v>IEAC(t)es</v>
      </c>
      <c r="D122" s="288" t="str">
        <f xml:space="preserve"> IF(A122 = "Period", "Plan Dur", 'EScalc Special'!$Q$208)</f>
        <v>Plan Dur</v>
      </c>
      <c r="E122" s="290" t="str">
        <f xml:space="preserve"> IF(A122 = "Period", "Actual Dur", 'EScalc Special'!$P$208)</f>
        <v>Actual Dur</v>
      </c>
      <c r="F122" s="65" t="str">
        <f ca="1">'EScalc Special'!T122</f>
        <v>Comp Date</v>
      </c>
    </row>
    <row r="123" spans="1:6" x14ac:dyDescent="0.2">
      <c r="A123" s="61" t="str">
        <f>'EScalc Special'!R123</f>
        <v>Period</v>
      </c>
      <c r="B123" s="55" t="str">
        <f ca="1">'EScalc Special'!S123</f>
        <v>IEAC(t)sp</v>
      </c>
      <c r="C123" s="34" t="str">
        <f>EScalc!N123</f>
        <v>IEAC(t)es</v>
      </c>
      <c r="D123" s="288" t="str">
        <f xml:space="preserve"> IF(A123 = "Period", "Plan Dur", 'EScalc Special'!$Q$208)</f>
        <v>Plan Dur</v>
      </c>
      <c r="E123" s="290" t="str">
        <f xml:space="preserve"> IF(A123 = "Period", "Actual Dur", 'EScalc Special'!$P$208)</f>
        <v>Actual Dur</v>
      </c>
      <c r="F123" s="65" t="str">
        <f ca="1">'EScalc Special'!T123</f>
        <v>Comp Date</v>
      </c>
    </row>
    <row r="124" spans="1:6" x14ac:dyDescent="0.2">
      <c r="A124" s="61" t="str">
        <f>'EScalc Special'!R124</f>
        <v>Period</v>
      </c>
      <c r="B124" s="55" t="str">
        <f ca="1">'EScalc Special'!S124</f>
        <v>IEAC(t)sp</v>
      </c>
      <c r="C124" s="34" t="str">
        <f>EScalc!N124</f>
        <v>IEAC(t)es</v>
      </c>
      <c r="D124" s="288" t="str">
        <f xml:space="preserve"> IF(A124 = "Period", "Plan Dur", 'EScalc Special'!$Q$208)</f>
        <v>Plan Dur</v>
      </c>
      <c r="E124" s="290" t="str">
        <f xml:space="preserve"> IF(A124 = "Period", "Actual Dur", 'EScalc Special'!$P$208)</f>
        <v>Actual Dur</v>
      </c>
      <c r="F124" s="65" t="str">
        <f ca="1">'EScalc Special'!T124</f>
        <v>Comp Date</v>
      </c>
    </row>
    <row r="125" spans="1:6" x14ac:dyDescent="0.2">
      <c r="A125" s="61" t="str">
        <f>'EScalc Special'!R125</f>
        <v>Period</v>
      </c>
      <c r="B125" s="55" t="str">
        <f ca="1">'EScalc Special'!S125</f>
        <v>IEAC(t)sp</v>
      </c>
      <c r="C125" s="34" t="str">
        <f>EScalc!N125</f>
        <v>IEAC(t)es</v>
      </c>
      <c r="D125" s="288" t="str">
        <f xml:space="preserve"> IF(A125 = "Period", "Plan Dur", 'EScalc Special'!$Q$208)</f>
        <v>Plan Dur</v>
      </c>
      <c r="E125" s="290" t="str">
        <f xml:space="preserve"> IF(A125 = "Period", "Actual Dur", 'EScalc Special'!$P$208)</f>
        <v>Actual Dur</v>
      </c>
      <c r="F125" s="65" t="str">
        <f ca="1">'EScalc Special'!T125</f>
        <v>Comp Date</v>
      </c>
    </row>
    <row r="126" spans="1:6" x14ac:dyDescent="0.2">
      <c r="A126" s="61" t="str">
        <f>'EScalc Special'!R126</f>
        <v>Period</v>
      </c>
      <c r="B126" s="55" t="str">
        <f ca="1">'EScalc Special'!S126</f>
        <v>IEAC(t)sp</v>
      </c>
      <c r="C126" s="34" t="str">
        <f>EScalc!N126</f>
        <v>IEAC(t)es</v>
      </c>
      <c r="D126" s="288" t="str">
        <f xml:space="preserve"> IF(A126 = "Period", "Plan Dur", 'EScalc Special'!$Q$208)</f>
        <v>Plan Dur</v>
      </c>
      <c r="E126" s="290" t="str">
        <f xml:space="preserve"> IF(A126 = "Period", "Actual Dur", 'EScalc Special'!$P$208)</f>
        <v>Actual Dur</v>
      </c>
      <c r="F126" s="65" t="str">
        <f ca="1">'EScalc Special'!T126</f>
        <v>Comp Date</v>
      </c>
    </row>
    <row r="127" spans="1:6" x14ac:dyDescent="0.2">
      <c r="A127" s="61" t="str">
        <f>'EScalc Special'!R127</f>
        <v>Period</v>
      </c>
      <c r="B127" s="55" t="str">
        <f ca="1">'EScalc Special'!S127</f>
        <v>IEAC(t)sp</v>
      </c>
      <c r="C127" s="34" t="str">
        <f>EScalc!N127</f>
        <v>IEAC(t)es</v>
      </c>
      <c r="D127" s="288" t="str">
        <f xml:space="preserve"> IF(A127 = "Period", "Plan Dur", 'EScalc Special'!$Q$208)</f>
        <v>Plan Dur</v>
      </c>
      <c r="E127" s="290" t="str">
        <f xml:space="preserve"> IF(A127 = "Period", "Actual Dur", 'EScalc Special'!$P$208)</f>
        <v>Actual Dur</v>
      </c>
      <c r="F127" s="65" t="str">
        <f ca="1">'EScalc Special'!T127</f>
        <v>Comp Date</v>
      </c>
    </row>
    <row r="128" spans="1:6" x14ac:dyDescent="0.2">
      <c r="A128" s="61" t="str">
        <f>'EScalc Special'!R128</f>
        <v>Period</v>
      </c>
      <c r="B128" s="55" t="str">
        <f ca="1">'EScalc Special'!S128</f>
        <v>IEAC(t)sp</v>
      </c>
      <c r="C128" s="34" t="str">
        <f>EScalc!N128</f>
        <v>IEAC(t)es</v>
      </c>
      <c r="D128" s="288" t="str">
        <f xml:space="preserve"> IF(A128 = "Period", "Plan Dur", 'EScalc Special'!$Q$208)</f>
        <v>Plan Dur</v>
      </c>
      <c r="E128" s="290" t="str">
        <f xml:space="preserve"> IF(A128 = "Period", "Actual Dur", 'EScalc Special'!$P$208)</f>
        <v>Actual Dur</v>
      </c>
      <c r="F128" s="65" t="str">
        <f ca="1">'EScalc Special'!T128</f>
        <v>Comp Date</v>
      </c>
    </row>
    <row r="129" spans="1:6" x14ac:dyDescent="0.2">
      <c r="A129" s="61" t="str">
        <f>'EScalc Special'!R129</f>
        <v>Period</v>
      </c>
      <c r="B129" s="55" t="str">
        <f ca="1">'EScalc Special'!S129</f>
        <v>IEAC(t)sp</v>
      </c>
      <c r="C129" s="34" t="str">
        <f>EScalc!N129</f>
        <v>IEAC(t)es</v>
      </c>
      <c r="D129" s="288" t="str">
        <f xml:space="preserve"> IF(A129 = "Period", "Plan Dur", 'EScalc Special'!$Q$208)</f>
        <v>Plan Dur</v>
      </c>
      <c r="E129" s="290" t="str">
        <f xml:space="preserve"> IF(A129 = "Period", "Actual Dur", 'EScalc Special'!$P$208)</f>
        <v>Actual Dur</v>
      </c>
      <c r="F129" s="65" t="str">
        <f ca="1">'EScalc Special'!T129</f>
        <v>Comp Date</v>
      </c>
    </row>
    <row r="130" spans="1:6" x14ac:dyDescent="0.2">
      <c r="A130" s="61" t="str">
        <f>'EScalc Special'!R130</f>
        <v>Period</v>
      </c>
      <c r="B130" s="55" t="str">
        <f ca="1">'EScalc Special'!S130</f>
        <v>IEAC(t)sp</v>
      </c>
      <c r="C130" s="34" t="str">
        <f>EScalc!N130</f>
        <v>IEAC(t)es</v>
      </c>
      <c r="D130" s="288" t="str">
        <f xml:space="preserve"> IF(A130 = "Period", "Plan Dur", 'EScalc Special'!$Q$208)</f>
        <v>Plan Dur</v>
      </c>
      <c r="E130" s="290" t="str">
        <f xml:space="preserve"> IF(A130 = "Period", "Actual Dur", 'EScalc Special'!$P$208)</f>
        <v>Actual Dur</v>
      </c>
      <c r="F130" s="65" t="str">
        <f ca="1">'EScalc Special'!T130</f>
        <v>Comp Date</v>
      </c>
    </row>
    <row r="131" spans="1:6" x14ac:dyDescent="0.2">
      <c r="A131" s="61" t="str">
        <f>'EScalc Special'!R131</f>
        <v>Period</v>
      </c>
      <c r="B131" s="55" t="str">
        <f ca="1">'EScalc Special'!S131</f>
        <v>IEAC(t)sp</v>
      </c>
      <c r="C131" s="34" t="str">
        <f>EScalc!N131</f>
        <v>IEAC(t)es</v>
      </c>
      <c r="D131" s="288" t="str">
        <f xml:space="preserve"> IF(A131 = "Period", "Plan Dur", 'EScalc Special'!$Q$208)</f>
        <v>Plan Dur</v>
      </c>
      <c r="E131" s="290" t="str">
        <f xml:space="preserve"> IF(A131 = "Period", "Actual Dur", 'EScalc Special'!$P$208)</f>
        <v>Actual Dur</v>
      </c>
      <c r="F131" s="65" t="str">
        <f ca="1">'EScalc Special'!T131</f>
        <v>Comp Date</v>
      </c>
    </row>
    <row r="132" spans="1:6" x14ac:dyDescent="0.2">
      <c r="A132" s="61" t="str">
        <f>'EScalc Special'!R132</f>
        <v>Period</v>
      </c>
      <c r="B132" s="55" t="str">
        <f ca="1">'EScalc Special'!S132</f>
        <v>IEAC(t)sp</v>
      </c>
      <c r="C132" s="34" t="str">
        <f>EScalc!N132</f>
        <v>IEAC(t)es</v>
      </c>
      <c r="D132" s="288" t="str">
        <f xml:space="preserve"> IF(A132 = "Period", "Plan Dur", 'EScalc Special'!$Q$208)</f>
        <v>Plan Dur</v>
      </c>
      <c r="E132" s="290" t="str">
        <f xml:space="preserve"> IF(A132 = "Period", "Actual Dur", 'EScalc Special'!$P$208)</f>
        <v>Actual Dur</v>
      </c>
      <c r="F132" s="65" t="str">
        <f ca="1">'EScalc Special'!T132</f>
        <v>Comp Date</v>
      </c>
    </row>
    <row r="133" spans="1:6" x14ac:dyDescent="0.2">
      <c r="A133" s="61" t="str">
        <f>'EScalc Special'!R133</f>
        <v>Period</v>
      </c>
      <c r="B133" s="55" t="str">
        <f ca="1">'EScalc Special'!S133</f>
        <v>IEAC(t)sp</v>
      </c>
      <c r="C133" s="34" t="str">
        <f>EScalc!N133</f>
        <v>IEAC(t)es</v>
      </c>
      <c r="D133" s="288" t="str">
        <f xml:space="preserve"> IF(A133 = "Period", "Plan Dur", 'EScalc Special'!$Q$208)</f>
        <v>Plan Dur</v>
      </c>
      <c r="E133" s="290" t="str">
        <f xml:space="preserve"> IF(A133 = "Period", "Actual Dur", 'EScalc Special'!$P$208)</f>
        <v>Actual Dur</v>
      </c>
      <c r="F133" s="65" t="str">
        <f ca="1">'EScalc Special'!T133</f>
        <v>Comp Date</v>
      </c>
    </row>
    <row r="134" spans="1:6" x14ac:dyDescent="0.2">
      <c r="A134" s="61" t="str">
        <f>'EScalc Special'!R134</f>
        <v>Period</v>
      </c>
      <c r="B134" s="55" t="str">
        <f ca="1">'EScalc Special'!S134</f>
        <v>IEAC(t)sp</v>
      </c>
      <c r="C134" s="34" t="str">
        <f>EScalc!N134</f>
        <v>IEAC(t)es</v>
      </c>
      <c r="D134" s="288" t="str">
        <f xml:space="preserve"> IF(A134 = "Period", "Plan Dur", 'EScalc Special'!$Q$208)</f>
        <v>Plan Dur</v>
      </c>
      <c r="E134" s="290" t="str">
        <f xml:space="preserve"> IF(A134 = "Period", "Actual Dur", 'EScalc Special'!$P$208)</f>
        <v>Actual Dur</v>
      </c>
      <c r="F134" s="65" t="str">
        <f ca="1">'EScalc Special'!T134</f>
        <v>Comp Date</v>
      </c>
    </row>
    <row r="135" spans="1:6" x14ac:dyDescent="0.2">
      <c r="A135" s="61" t="str">
        <f>'EScalc Special'!R135</f>
        <v>Period</v>
      </c>
      <c r="B135" s="55" t="str">
        <f ca="1">'EScalc Special'!S135</f>
        <v>IEAC(t)sp</v>
      </c>
      <c r="C135" s="34" t="str">
        <f>EScalc!N135</f>
        <v>IEAC(t)es</v>
      </c>
      <c r="D135" s="288" t="str">
        <f xml:space="preserve"> IF(A135 = "Period", "Plan Dur", 'EScalc Special'!$Q$208)</f>
        <v>Plan Dur</v>
      </c>
      <c r="E135" s="290" t="str">
        <f xml:space="preserve"> IF(A135 = "Period", "Actual Dur", 'EScalc Special'!$P$208)</f>
        <v>Actual Dur</v>
      </c>
      <c r="F135" s="65" t="str">
        <f ca="1">'EScalc Special'!T135</f>
        <v>Comp Date</v>
      </c>
    </row>
    <row r="136" spans="1:6" x14ac:dyDescent="0.2">
      <c r="A136" s="61" t="str">
        <f>'EScalc Special'!R136</f>
        <v>Period</v>
      </c>
      <c r="B136" s="55" t="str">
        <f ca="1">'EScalc Special'!S136</f>
        <v>IEAC(t)sp</v>
      </c>
      <c r="C136" s="34" t="str">
        <f>EScalc!N136</f>
        <v>IEAC(t)es</v>
      </c>
      <c r="D136" s="288" t="str">
        <f xml:space="preserve"> IF(A136 = "Period", "Plan Dur", 'EScalc Special'!$Q$208)</f>
        <v>Plan Dur</v>
      </c>
      <c r="E136" s="290" t="str">
        <f xml:space="preserve"> IF(A136 = "Period", "Actual Dur", 'EScalc Special'!$P$208)</f>
        <v>Actual Dur</v>
      </c>
      <c r="F136" s="65" t="str">
        <f ca="1">'EScalc Special'!T136</f>
        <v>Comp Date</v>
      </c>
    </row>
    <row r="137" spans="1:6" x14ac:dyDescent="0.2">
      <c r="A137" s="61" t="str">
        <f>'EScalc Special'!R137</f>
        <v>Period</v>
      </c>
      <c r="B137" s="55" t="str">
        <f ca="1">'EScalc Special'!S137</f>
        <v>IEAC(t)sp</v>
      </c>
      <c r="C137" s="34" t="str">
        <f>EScalc!N137</f>
        <v>IEAC(t)es</v>
      </c>
      <c r="D137" s="288" t="str">
        <f xml:space="preserve"> IF(A137 = "Period", "Plan Dur", 'EScalc Special'!$Q$208)</f>
        <v>Plan Dur</v>
      </c>
      <c r="E137" s="290" t="str">
        <f xml:space="preserve"> IF(A137 = "Period", "Actual Dur", 'EScalc Special'!$P$208)</f>
        <v>Actual Dur</v>
      </c>
      <c r="F137" s="65" t="str">
        <f ca="1">'EScalc Special'!T137</f>
        <v>Comp Date</v>
      </c>
    </row>
    <row r="138" spans="1:6" x14ac:dyDescent="0.2">
      <c r="A138" s="61" t="str">
        <f>'EScalc Special'!R138</f>
        <v>Period</v>
      </c>
      <c r="B138" s="55" t="str">
        <f ca="1">'EScalc Special'!S138</f>
        <v>IEAC(t)sp</v>
      </c>
      <c r="C138" s="34" t="str">
        <f>EScalc!N138</f>
        <v>IEAC(t)es</v>
      </c>
      <c r="D138" s="288" t="str">
        <f xml:space="preserve"> IF(A138 = "Period", "Plan Dur", 'EScalc Special'!$Q$208)</f>
        <v>Plan Dur</v>
      </c>
      <c r="E138" s="290" t="str">
        <f xml:space="preserve"> IF(A138 = "Period", "Actual Dur", 'EScalc Special'!$P$208)</f>
        <v>Actual Dur</v>
      </c>
      <c r="F138" s="65" t="str">
        <f ca="1">'EScalc Special'!T138</f>
        <v>Comp Date</v>
      </c>
    </row>
    <row r="139" spans="1:6" x14ac:dyDescent="0.2">
      <c r="A139" s="61" t="str">
        <f>'EScalc Special'!R139</f>
        <v>Period</v>
      </c>
      <c r="B139" s="55" t="str">
        <f ca="1">'EScalc Special'!S139</f>
        <v>IEAC(t)sp</v>
      </c>
      <c r="C139" s="34" t="str">
        <f>EScalc!N139</f>
        <v>IEAC(t)es</v>
      </c>
      <c r="D139" s="288" t="str">
        <f xml:space="preserve"> IF(A139 = "Period", "Plan Dur", 'EScalc Special'!$Q$208)</f>
        <v>Plan Dur</v>
      </c>
      <c r="E139" s="290" t="str">
        <f xml:space="preserve"> IF(A139 = "Period", "Actual Dur", 'EScalc Special'!$P$208)</f>
        <v>Actual Dur</v>
      </c>
      <c r="F139" s="65" t="str">
        <f ca="1">'EScalc Special'!T139</f>
        <v>Comp Date</v>
      </c>
    </row>
    <row r="140" spans="1:6" x14ac:dyDescent="0.2">
      <c r="A140" s="61" t="str">
        <f>'EScalc Special'!R140</f>
        <v>Period</v>
      </c>
      <c r="B140" s="55" t="str">
        <f ca="1">'EScalc Special'!S140</f>
        <v>IEAC(t)sp</v>
      </c>
      <c r="C140" s="34" t="str">
        <f>EScalc!N140</f>
        <v>IEAC(t)es</v>
      </c>
      <c r="D140" s="288" t="str">
        <f xml:space="preserve"> IF(A140 = "Period", "Plan Dur", 'EScalc Special'!$Q$208)</f>
        <v>Plan Dur</v>
      </c>
      <c r="E140" s="290" t="str">
        <f xml:space="preserve"> IF(A140 = "Period", "Actual Dur", 'EScalc Special'!$P$208)</f>
        <v>Actual Dur</v>
      </c>
      <c r="F140" s="65" t="str">
        <f ca="1">'EScalc Special'!T140</f>
        <v>Comp Date</v>
      </c>
    </row>
    <row r="141" spans="1:6" x14ac:dyDescent="0.2">
      <c r="A141" s="61" t="str">
        <f>'EScalc Special'!R141</f>
        <v>Period</v>
      </c>
      <c r="B141" s="55" t="str">
        <f ca="1">'EScalc Special'!S141</f>
        <v>IEAC(t)sp</v>
      </c>
      <c r="C141" s="34" t="str">
        <f>EScalc!N141</f>
        <v>IEAC(t)es</v>
      </c>
      <c r="D141" s="288" t="str">
        <f xml:space="preserve"> IF(A141 = "Period", "Plan Dur", 'EScalc Special'!$Q$208)</f>
        <v>Plan Dur</v>
      </c>
      <c r="E141" s="290" t="str">
        <f xml:space="preserve"> IF(A141 = "Period", "Actual Dur", 'EScalc Special'!$P$208)</f>
        <v>Actual Dur</v>
      </c>
      <c r="F141" s="65" t="str">
        <f ca="1">'EScalc Special'!T141</f>
        <v>Comp Date</v>
      </c>
    </row>
    <row r="142" spans="1:6" x14ac:dyDescent="0.2">
      <c r="A142" s="61" t="str">
        <f>'EScalc Special'!R142</f>
        <v>Period</v>
      </c>
      <c r="B142" s="55" t="str">
        <f ca="1">'EScalc Special'!S142</f>
        <v>IEAC(t)sp</v>
      </c>
      <c r="C142" s="34" t="str">
        <f>EScalc!N142</f>
        <v>IEAC(t)es</v>
      </c>
      <c r="D142" s="288" t="str">
        <f xml:space="preserve"> IF(A142 = "Period", "Plan Dur", 'EScalc Special'!$Q$208)</f>
        <v>Plan Dur</v>
      </c>
      <c r="E142" s="290" t="str">
        <f xml:space="preserve"> IF(A142 = "Period", "Actual Dur", 'EScalc Special'!$P$208)</f>
        <v>Actual Dur</v>
      </c>
      <c r="F142" s="65" t="str">
        <f ca="1">'EScalc Special'!T142</f>
        <v>Comp Date</v>
      </c>
    </row>
    <row r="143" spans="1:6" x14ac:dyDescent="0.2">
      <c r="A143" s="61" t="str">
        <f>'EScalc Special'!R143</f>
        <v>Period</v>
      </c>
      <c r="B143" s="55" t="str">
        <f ca="1">'EScalc Special'!S143</f>
        <v>IEAC(t)sp</v>
      </c>
      <c r="C143" s="34" t="str">
        <f>EScalc!N143</f>
        <v>IEAC(t)es</v>
      </c>
      <c r="D143" s="288" t="str">
        <f xml:space="preserve"> IF(A143 = "Period", "Plan Dur", 'EScalc Special'!$Q$208)</f>
        <v>Plan Dur</v>
      </c>
      <c r="E143" s="290" t="str">
        <f xml:space="preserve"> IF(A143 = "Period", "Actual Dur", 'EScalc Special'!$P$208)</f>
        <v>Actual Dur</v>
      </c>
      <c r="F143" s="65" t="str">
        <f ca="1">'EScalc Special'!T143</f>
        <v>Comp Date</v>
      </c>
    </row>
    <row r="144" spans="1:6" x14ac:dyDescent="0.2">
      <c r="A144" s="61" t="str">
        <f>'EScalc Special'!R144</f>
        <v>Period</v>
      </c>
      <c r="B144" s="55" t="str">
        <f ca="1">'EScalc Special'!S144</f>
        <v>IEAC(t)sp</v>
      </c>
      <c r="C144" s="34" t="str">
        <f>EScalc!N144</f>
        <v>IEAC(t)es</v>
      </c>
      <c r="D144" s="288" t="str">
        <f xml:space="preserve"> IF(A144 = "Period", "Plan Dur", 'EScalc Special'!$Q$208)</f>
        <v>Plan Dur</v>
      </c>
      <c r="E144" s="290" t="str">
        <f xml:space="preserve"> IF(A144 = "Period", "Actual Dur", 'EScalc Special'!$P$208)</f>
        <v>Actual Dur</v>
      </c>
      <c r="F144" s="65" t="str">
        <f ca="1">'EScalc Special'!T144</f>
        <v>Comp Date</v>
      </c>
    </row>
    <row r="145" spans="1:6" x14ac:dyDescent="0.2">
      <c r="A145" s="61" t="str">
        <f>'EScalc Special'!R145</f>
        <v>Period</v>
      </c>
      <c r="B145" s="55" t="str">
        <f ca="1">'EScalc Special'!S145</f>
        <v>IEAC(t)sp</v>
      </c>
      <c r="C145" s="34" t="str">
        <f>EScalc!N145</f>
        <v>IEAC(t)es</v>
      </c>
      <c r="D145" s="288" t="str">
        <f xml:space="preserve"> IF(A145 = "Period", "Plan Dur", 'EScalc Special'!$Q$208)</f>
        <v>Plan Dur</v>
      </c>
      <c r="E145" s="290" t="str">
        <f xml:space="preserve"> IF(A145 = "Period", "Actual Dur", 'EScalc Special'!$P$208)</f>
        <v>Actual Dur</v>
      </c>
      <c r="F145" s="65" t="str">
        <f ca="1">'EScalc Special'!T145</f>
        <v>Comp Date</v>
      </c>
    </row>
    <row r="146" spans="1:6" x14ac:dyDescent="0.2">
      <c r="A146" s="61" t="str">
        <f>'EScalc Special'!R146</f>
        <v>Period</v>
      </c>
      <c r="B146" s="55" t="str">
        <f ca="1">'EScalc Special'!S146</f>
        <v>IEAC(t)sp</v>
      </c>
      <c r="C146" s="34" t="str">
        <f>EScalc!N146</f>
        <v>IEAC(t)es</v>
      </c>
      <c r="D146" s="288" t="str">
        <f xml:space="preserve"> IF(A146 = "Period", "Plan Dur", 'EScalc Special'!$Q$208)</f>
        <v>Plan Dur</v>
      </c>
      <c r="E146" s="290" t="str">
        <f xml:space="preserve"> IF(A146 = "Period", "Actual Dur", 'EScalc Special'!$P$208)</f>
        <v>Actual Dur</v>
      </c>
      <c r="F146" s="65" t="str">
        <f ca="1">'EScalc Special'!T146</f>
        <v>Comp Date</v>
      </c>
    </row>
    <row r="147" spans="1:6" x14ac:dyDescent="0.2">
      <c r="A147" s="61" t="str">
        <f>'EScalc Special'!R147</f>
        <v>Period</v>
      </c>
      <c r="B147" s="55" t="str">
        <f ca="1">'EScalc Special'!S147</f>
        <v>IEAC(t)sp</v>
      </c>
      <c r="C147" s="34" t="str">
        <f>EScalc!N147</f>
        <v>IEAC(t)es</v>
      </c>
      <c r="D147" s="288" t="str">
        <f xml:space="preserve"> IF(A147 = "Period", "Plan Dur", 'EScalc Special'!$Q$208)</f>
        <v>Plan Dur</v>
      </c>
      <c r="E147" s="290" t="str">
        <f xml:space="preserve"> IF(A147 = "Period", "Actual Dur", 'EScalc Special'!$P$208)</f>
        <v>Actual Dur</v>
      </c>
      <c r="F147" s="65" t="str">
        <f ca="1">'EScalc Special'!T147</f>
        <v>Comp Date</v>
      </c>
    </row>
    <row r="148" spans="1:6" x14ac:dyDescent="0.2">
      <c r="A148" s="61" t="str">
        <f>'EScalc Special'!R148</f>
        <v>Period</v>
      </c>
      <c r="B148" s="55" t="str">
        <f ca="1">'EScalc Special'!S148</f>
        <v>IEAC(t)sp</v>
      </c>
      <c r="C148" s="34" t="str">
        <f>EScalc!N148</f>
        <v>IEAC(t)es</v>
      </c>
      <c r="D148" s="288" t="str">
        <f xml:space="preserve"> IF(A148 = "Period", "Plan Dur", 'EScalc Special'!$Q$208)</f>
        <v>Plan Dur</v>
      </c>
      <c r="E148" s="290" t="str">
        <f xml:space="preserve"> IF(A148 = "Period", "Actual Dur", 'EScalc Special'!$P$208)</f>
        <v>Actual Dur</v>
      </c>
      <c r="F148" s="65" t="str">
        <f ca="1">'EScalc Special'!T148</f>
        <v>Comp Date</v>
      </c>
    </row>
    <row r="149" spans="1:6" x14ac:dyDescent="0.2">
      <c r="A149" s="61" t="str">
        <f>'EScalc Special'!R149</f>
        <v>Period</v>
      </c>
      <c r="B149" s="55" t="str">
        <f ca="1">'EScalc Special'!S149</f>
        <v>IEAC(t)sp</v>
      </c>
      <c r="C149" s="34" t="str">
        <f>EScalc!N149</f>
        <v>IEAC(t)es</v>
      </c>
      <c r="D149" s="288" t="str">
        <f xml:space="preserve"> IF(A149 = "Period", "Plan Dur", 'EScalc Special'!$Q$208)</f>
        <v>Plan Dur</v>
      </c>
      <c r="E149" s="290" t="str">
        <f xml:space="preserve"> IF(A149 = "Period", "Actual Dur", 'EScalc Special'!$P$208)</f>
        <v>Actual Dur</v>
      </c>
      <c r="F149" s="65" t="str">
        <f ca="1">'EScalc Special'!T149</f>
        <v>Comp Date</v>
      </c>
    </row>
    <row r="150" spans="1:6" x14ac:dyDescent="0.2">
      <c r="A150" s="61" t="str">
        <f>'EScalc Special'!R150</f>
        <v>Period</v>
      </c>
      <c r="B150" s="55" t="str">
        <f ca="1">'EScalc Special'!S150</f>
        <v>IEAC(t)sp</v>
      </c>
      <c r="C150" s="34" t="str">
        <f>EScalc!N150</f>
        <v>IEAC(t)es</v>
      </c>
      <c r="D150" s="288" t="str">
        <f xml:space="preserve"> IF(A150 = "Period", "Plan Dur", 'EScalc Special'!$Q$208)</f>
        <v>Plan Dur</v>
      </c>
      <c r="E150" s="290" t="str">
        <f xml:space="preserve"> IF(A150 = "Period", "Actual Dur", 'EScalc Special'!$P$208)</f>
        <v>Actual Dur</v>
      </c>
      <c r="F150" s="65" t="str">
        <f ca="1">'EScalc Special'!T150</f>
        <v>Comp Date</v>
      </c>
    </row>
    <row r="151" spans="1:6" x14ac:dyDescent="0.2">
      <c r="A151" s="61" t="str">
        <f>'EScalc Special'!R151</f>
        <v>Period</v>
      </c>
      <c r="B151" s="55" t="str">
        <f ca="1">'EScalc Special'!S151</f>
        <v>IEAC(t)sp</v>
      </c>
      <c r="C151" s="34" t="str">
        <f>EScalc!N151</f>
        <v>IEAC(t)es</v>
      </c>
      <c r="D151" s="288" t="str">
        <f xml:space="preserve"> IF(A151 = "Period", "Plan Dur", 'EScalc Special'!$Q$208)</f>
        <v>Plan Dur</v>
      </c>
      <c r="E151" s="290" t="str">
        <f xml:space="preserve"> IF(A151 = "Period", "Actual Dur", 'EScalc Special'!$P$208)</f>
        <v>Actual Dur</v>
      </c>
      <c r="F151" s="65" t="str">
        <f ca="1">'EScalc Special'!T151</f>
        <v>Comp Date</v>
      </c>
    </row>
    <row r="152" spans="1:6" x14ac:dyDescent="0.2">
      <c r="A152" s="61" t="str">
        <f>'EScalc Special'!R152</f>
        <v>Period</v>
      </c>
      <c r="B152" s="55" t="str">
        <f ca="1">'EScalc Special'!S152</f>
        <v>IEAC(t)sp</v>
      </c>
      <c r="C152" s="34" t="str">
        <f>EScalc!N152</f>
        <v>IEAC(t)es</v>
      </c>
      <c r="D152" s="288" t="str">
        <f xml:space="preserve"> IF(A152 = "Period", "Plan Dur", 'EScalc Special'!$Q$208)</f>
        <v>Plan Dur</v>
      </c>
      <c r="E152" s="290" t="str">
        <f xml:space="preserve"> IF(A152 = "Period", "Actual Dur", 'EScalc Special'!$P$208)</f>
        <v>Actual Dur</v>
      </c>
      <c r="F152" s="65" t="str">
        <f ca="1">'EScalc Special'!T152</f>
        <v>Comp Date</v>
      </c>
    </row>
    <row r="153" spans="1:6" x14ac:dyDescent="0.2">
      <c r="A153" s="61" t="str">
        <f>'EScalc Special'!R153</f>
        <v>Period</v>
      </c>
      <c r="B153" s="55" t="str">
        <f ca="1">'EScalc Special'!S153</f>
        <v>IEAC(t)sp</v>
      </c>
      <c r="C153" s="34" t="str">
        <f>EScalc!N153</f>
        <v>IEAC(t)es</v>
      </c>
      <c r="D153" s="288" t="str">
        <f xml:space="preserve"> IF(A153 = "Period", "Plan Dur", 'EScalc Special'!$Q$208)</f>
        <v>Plan Dur</v>
      </c>
      <c r="E153" s="290" t="str">
        <f xml:space="preserve"> IF(A153 = "Period", "Actual Dur", 'EScalc Special'!$P$208)</f>
        <v>Actual Dur</v>
      </c>
      <c r="F153" s="65" t="str">
        <f ca="1">'EScalc Special'!T153</f>
        <v>Comp Date</v>
      </c>
    </row>
    <row r="154" spans="1:6" x14ac:dyDescent="0.2">
      <c r="A154" s="61" t="str">
        <f>'EScalc Special'!R154</f>
        <v>Period</v>
      </c>
      <c r="B154" s="55" t="str">
        <f ca="1">'EScalc Special'!S154</f>
        <v>IEAC(t)sp</v>
      </c>
      <c r="C154" s="34" t="str">
        <f>EScalc!N154</f>
        <v>IEAC(t)es</v>
      </c>
      <c r="D154" s="288" t="str">
        <f xml:space="preserve"> IF(A154 = "Period", "Plan Dur", 'EScalc Special'!$Q$208)</f>
        <v>Plan Dur</v>
      </c>
      <c r="E154" s="290" t="str">
        <f xml:space="preserve"> IF(A154 = "Period", "Actual Dur", 'EScalc Special'!$P$208)</f>
        <v>Actual Dur</v>
      </c>
      <c r="F154" s="65" t="str">
        <f ca="1">'EScalc Special'!T154</f>
        <v>Comp Date</v>
      </c>
    </row>
    <row r="155" spans="1:6" x14ac:dyDescent="0.2">
      <c r="A155" s="61" t="str">
        <f>'EScalc Special'!R155</f>
        <v>Period</v>
      </c>
      <c r="B155" s="55" t="str">
        <f ca="1">'EScalc Special'!S155</f>
        <v>IEAC(t)sp</v>
      </c>
      <c r="C155" s="34" t="str">
        <f>EScalc!N155</f>
        <v>IEAC(t)es</v>
      </c>
      <c r="D155" s="288" t="str">
        <f xml:space="preserve"> IF(A155 = "Period", "Plan Dur", 'EScalc Special'!$Q$208)</f>
        <v>Plan Dur</v>
      </c>
      <c r="E155" s="290" t="str">
        <f xml:space="preserve"> IF(A155 = "Period", "Actual Dur", 'EScalc Special'!$P$208)</f>
        <v>Actual Dur</v>
      </c>
      <c r="F155" s="65" t="str">
        <f ca="1">'EScalc Special'!T155</f>
        <v>Comp Date</v>
      </c>
    </row>
    <row r="156" spans="1:6" x14ac:dyDescent="0.2">
      <c r="A156" s="61" t="str">
        <f>'EScalc Special'!R156</f>
        <v>Period</v>
      </c>
      <c r="B156" s="55" t="str">
        <f ca="1">'EScalc Special'!S156</f>
        <v>IEAC(t)sp</v>
      </c>
      <c r="C156" s="34" t="str">
        <f>EScalc!N156</f>
        <v>IEAC(t)es</v>
      </c>
      <c r="D156" s="288" t="str">
        <f xml:space="preserve"> IF(A156 = "Period", "Plan Dur", 'EScalc Special'!$Q$208)</f>
        <v>Plan Dur</v>
      </c>
      <c r="E156" s="290" t="str">
        <f xml:space="preserve"> IF(A156 = "Period", "Actual Dur", 'EScalc Special'!$P$208)</f>
        <v>Actual Dur</v>
      </c>
      <c r="F156" s="65" t="str">
        <f ca="1">'EScalc Special'!T156</f>
        <v>Comp Date</v>
      </c>
    </row>
    <row r="157" spans="1:6" x14ac:dyDescent="0.2">
      <c r="A157" s="61" t="str">
        <f>'EScalc Special'!R157</f>
        <v>Period</v>
      </c>
      <c r="B157" s="55" t="str">
        <f ca="1">'EScalc Special'!S157</f>
        <v>IEAC(t)sp</v>
      </c>
      <c r="C157" s="34" t="str">
        <f>EScalc!N157</f>
        <v>IEAC(t)es</v>
      </c>
      <c r="D157" s="288" t="str">
        <f xml:space="preserve"> IF(A157 = "Period", "Plan Dur", 'EScalc Special'!$Q$208)</f>
        <v>Plan Dur</v>
      </c>
      <c r="E157" s="290" t="str">
        <f xml:space="preserve"> IF(A157 = "Period", "Actual Dur", 'EScalc Special'!$P$208)</f>
        <v>Actual Dur</v>
      </c>
      <c r="F157" s="65" t="str">
        <f ca="1">'EScalc Special'!T157</f>
        <v>Comp Date</v>
      </c>
    </row>
    <row r="158" spans="1:6" x14ac:dyDescent="0.2">
      <c r="A158" s="61" t="str">
        <f>'EScalc Special'!R158</f>
        <v>Period</v>
      </c>
      <c r="B158" s="55" t="str">
        <f ca="1">'EScalc Special'!S158</f>
        <v>IEAC(t)sp</v>
      </c>
      <c r="C158" s="34" t="str">
        <f>EScalc!N158</f>
        <v>IEAC(t)es</v>
      </c>
      <c r="D158" s="288" t="str">
        <f xml:space="preserve"> IF(A158 = "Period", "Plan Dur", 'EScalc Special'!$Q$208)</f>
        <v>Plan Dur</v>
      </c>
      <c r="E158" s="290" t="str">
        <f xml:space="preserve"> IF(A158 = "Period", "Actual Dur", 'EScalc Special'!$P$208)</f>
        <v>Actual Dur</v>
      </c>
      <c r="F158" s="65" t="str">
        <f ca="1">'EScalc Special'!T158</f>
        <v>Comp Date</v>
      </c>
    </row>
    <row r="159" spans="1:6" x14ac:dyDescent="0.2">
      <c r="A159" s="61" t="str">
        <f>'EScalc Special'!R159</f>
        <v>Period</v>
      </c>
      <c r="B159" s="55" t="str">
        <f ca="1">'EScalc Special'!S159</f>
        <v>IEAC(t)sp</v>
      </c>
      <c r="C159" s="34" t="str">
        <f>EScalc!N159</f>
        <v>IEAC(t)es</v>
      </c>
      <c r="D159" s="288" t="str">
        <f xml:space="preserve"> IF(A159 = "Period", "Plan Dur", 'EScalc Special'!$Q$208)</f>
        <v>Plan Dur</v>
      </c>
      <c r="E159" s="290" t="str">
        <f xml:space="preserve"> IF(A159 = "Period", "Actual Dur", 'EScalc Special'!$P$208)</f>
        <v>Actual Dur</v>
      </c>
      <c r="F159" s="65" t="str">
        <f ca="1">'EScalc Special'!T159</f>
        <v>Comp Date</v>
      </c>
    </row>
    <row r="160" spans="1:6" x14ac:dyDescent="0.2">
      <c r="A160" s="61" t="str">
        <f>'EScalc Special'!R160</f>
        <v>Period</v>
      </c>
      <c r="B160" s="55" t="str">
        <f ca="1">'EScalc Special'!S160</f>
        <v>IEAC(t)sp</v>
      </c>
      <c r="C160" s="34" t="str">
        <f>EScalc!N160</f>
        <v>IEAC(t)es</v>
      </c>
      <c r="D160" s="288" t="str">
        <f xml:space="preserve"> IF(A160 = "Period", "Plan Dur", 'EScalc Special'!$Q$208)</f>
        <v>Plan Dur</v>
      </c>
      <c r="E160" s="290" t="str">
        <f xml:space="preserve"> IF(A160 = "Period", "Actual Dur", 'EScalc Special'!$P$208)</f>
        <v>Actual Dur</v>
      </c>
      <c r="F160" s="65" t="str">
        <f ca="1">'EScalc Special'!T160</f>
        <v>Comp Date</v>
      </c>
    </row>
    <row r="161" spans="1:6" x14ac:dyDescent="0.2">
      <c r="A161" s="61" t="str">
        <f>'EScalc Special'!R161</f>
        <v>Period</v>
      </c>
      <c r="B161" s="55" t="str">
        <f ca="1">'EScalc Special'!S161</f>
        <v>IEAC(t)sp</v>
      </c>
      <c r="C161" s="34" t="str">
        <f>EScalc!N161</f>
        <v>IEAC(t)es</v>
      </c>
      <c r="D161" s="288" t="str">
        <f xml:space="preserve"> IF(A161 = "Period", "Plan Dur", 'EScalc Special'!$Q$208)</f>
        <v>Plan Dur</v>
      </c>
      <c r="E161" s="290" t="str">
        <f xml:space="preserve"> IF(A161 = "Period", "Actual Dur", 'EScalc Special'!$P$208)</f>
        <v>Actual Dur</v>
      </c>
      <c r="F161" s="65" t="str">
        <f ca="1">'EScalc Special'!T161</f>
        <v>Comp Date</v>
      </c>
    </row>
    <row r="162" spans="1:6" x14ac:dyDescent="0.2">
      <c r="A162" s="61" t="str">
        <f>'EScalc Special'!R162</f>
        <v>Period</v>
      </c>
      <c r="B162" s="55" t="str">
        <f ca="1">'EScalc Special'!S162</f>
        <v>IEAC(t)sp</v>
      </c>
      <c r="C162" s="34" t="str">
        <f>EScalc!N162</f>
        <v>IEAC(t)es</v>
      </c>
      <c r="D162" s="288" t="str">
        <f xml:space="preserve"> IF(A162 = "Period", "Plan Dur", 'EScalc Special'!$Q$208)</f>
        <v>Plan Dur</v>
      </c>
      <c r="E162" s="290" t="str">
        <f xml:space="preserve"> IF(A162 = "Period", "Actual Dur", 'EScalc Special'!$P$208)</f>
        <v>Actual Dur</v>
      </c>
      <c r="F162" s="65" t="str">
        <f ca="1">'EScalc Special'!T162</f>
        <v>Comp Date</v>
      </c>
    </row>
    <row r="163" spans="1:6" x14ac:dyDescent="0.2">
      <c r="A163" s="61" t="str">
        <f>'EScalc Special'!R163</f>
        <v>Period</v>
      </c>
      <c r="B163" s="55" t="str">
        <f ca="1">'EScalc Special'!S163</f>
        <v>IEAC(t)sp</v>
      </c>
      <c r="C163" s="34" t="str">
        <f>EScalc!N163</f>
        <v>IEAC(t)es</v>
      </c>
      <c r="D163" s="288" t="str">
        <f xml:space="preserve"> IF(A163 = "Period", "Plan Dur", 'EScalc Special'!$Q$208)</f>
        <v>Plan Dur</v>
      </c>
      <c r="E163" s="290" t="str">
        <f xml:space="preserve"> IF(A163 = "Period", "Actual Dur", 'EScalc Special'!$P$208)</f>
        <v>Actual Dur</v>
      </c>
      <c r="F163" s="65" t="str">
        <f ca="1">'EScalc Special'!T163</f>
        <v>Comp Date</v>
      </c>
    </row>
    <row r="164" spans="1:6" x14ac:dyDescent="0.2">
      <c r="A164" s="61" t="str">
        <f>'EScalc Special'!R164</f>
        <v>Period</v>
      </c>
      <c r="B164" s="55" t="str">
        <f ca="1">'EScalc Special'!S164</f>
        <v>IEAC(t)sp</v>
      </c>
      <c r="C164" s="34" t="str">
        <f>EScalc!N164</f>
        <v>IEAC(t)es</v>
      </c>
      <c r="D164" s="288" t="str">
        <f xml:space="preserve"> IF(A164 = "Period", "Plan Dur", 'EScalc Special'!$Q$208)</f>
        <v>Plan Dur</v>
      </c>
      <c r="E164" s="290" t="str">
        <f xml:space="preserve"> IF(A164 = "Period", "Actual Dur", 'EScalc Special'!$P$208)</f>
        <v>Actual Dur</v>
      </c>
      <c r="F164" s="65" t="str">
        <f ca="1">'EScalc Special'!T164</f>
        <v>Comp Date</v>
      </c>
    </row>
    <row r="165" spans="1:6" x14ac:dyDescent="0.2">
      <c r="A165" s="61" t="str">
        <f>'EScalc Special'!R165</f>
        <v>Period</v>
      </c>
      <c r="B165" s="55" t="str">
        <f ca="1">'EScalc Special'!S165</f>
        <v>IEAC(t)sp</v>
      </c>
      <c r="C165" s="34" t="str">
        <f>EScalc!N165</f>
        <v>IEAC(t)es</v>
      </c>
      <c r="D165" s="288" t="str">
        <f xml:space="preserve"> IF(A165 = "Period", "Plan Dur", 'EScalc Special'!$Q$208)</f>
        <v>Plan Dur</v>
      </c>
      <c r="E165" s="290" t="str">
        <f xml:space="preserve"> IF(A165 = "Period", "Actual Dur", 'EScalc Special'!$P$208)</f>
        <v>Actual Dur</v>
      </c>
      <c r="F165" s="65" t="str">
        <f ca="1">'EScalc Special'!T165</f>
        <v>Comp Date</v>
      </c>
    </row>
    <row r="166" spans="1:6" x14ac:dyDescent="0.2">
      <c r="A166" s="61" t="str">
        <f>'EScalc Special'!R166</f>
        <v>Period</v>
      </c>
      <c r="B166" s="55" t="str">
        <f ca="1">'EScalc Special'!S166</f>
        <v>IEAC(t)sp</v>
      </c>
      <c r="C166" s="34" t="str">
        <f>EScalc!N166</f>
        <v>IEAC(t)es</v>
      </c>
      <c r="D166" s="288" t="str">
        <f xml:space="preserve"> IF(A166 = "Period", "Plan Dur", 'EScalc Special'!$Q$208)</f>
        <v>Plan Dur</v>
      </c>
      <c r="E166" s="290" t="str">
        <f xml:space="preserve"> IF(A166 = "Period", "Actual Dur", 'EScalc Special'!$P$208)</f>
        <v>Actual Dur</v>
      </c>
      <c r="F166" s="65" t="str">
        <f ca="1">'EScalc Special'!T166</f>
        <v>Comp Date</v>
      </c>
    </row>
    <row r="167" spans="1:6" x14ac:dyDescent="0.2">
      <c r="A167" s="61" t="str">
        <f>'EScalc Special'!R167</f>
        <v>Period</v>
      </c>
      <c r="B167" s="55" t="str">
        <f ca="1">'EScalc Special'!S167</f>
        <v>IEAC(t)sp</v>
      </c>
      <c r="C167" s="34" t="str">
        <f>EScalc!N167</f>
        <v>IEAC(t)es</v>
      </c>
      <c r="D167" s="288" t="str">
        <f xml:space="preserve"> IF(A167 = "Period", "Plan Dur", 'EScalc Special'!$Q$208)</f>
        <v>Plan Dur</v>
      </c>
      <c r="E167" s="290" t="str">
        <f xml:space="preserve"> IF(A167 = "Period", "Actual Dur", 'EScalc Special'!$P$208)</f>
        <v>Actual Dur</v>
      </c>
      <c r="F167" s="65" t="str">
        <f ca="1">'EScalc Special'!T167</f>
        <v>Comp Date</v>
      </c>
    </row>
    <row r="168" spans="1:6" x14ac:dyDescent="0.2">
      <c r="A168" s="61" t="str">
        <f>'EScalc Special'!R168</f>
        <v>Period</v>
      </c>
      <c r="B168" s="55" t="str">
        <f ca="1">'EScalc Special'!S168</f>
        <v>IEAC(t)sp</v>
      </c>
      <c r="C168" s="34" t="str">
        <f>EScalc!N168</f>
        <v>IEAC(t)es</v>
      </c>
      <c r="D168" s="288" t="str">
        <f xml:space="preserve"> IF(A168 = "Period", "Plan Dur", 'EScalc Special'!$Q$208)</f>
        <v>Plan Dur</v>
      </c>
      <c r="E168" s="290" t="str">
        <f xml:space="preserve"> IF(A168 = "Period", "Actual Dur", 'EScalc Special'!$P$208)</f>
        <v>Actual Dur</v>
      </c>
      <c r="F168" s="65" t="str">
        <f ca="1">'EScalc Special'!T168</f>
        <v>Comp Date</v>
      </c>
    </row>
    <row r="169" spans="1:6" x14ac:dyDescent="0.2">
      <c r="A169" s="61" t="str">
        <f>'EScalc Special'!R169</f>
        <v>Period</v>
      </c>
      <c r="B169" s="55" t="str">
        <f ca="1">'EScalc Special'!S169</f>
        <v>IEAC(t)sp</v>
      </c>
      <c r="C169" s="34" t="str">
        <f>EScalc!N169</f>
        <v>IEAC(t)es</v>
      </c>
      <c r="D169" s="288" t="str">
        <f xml:space="preserve"> IF(A169 = "Period", "Plan Dur", 'EScalc Special'!$Q$208)</f>
        <v>Plan Dur</v>
      </c>
      <c r="E169" s="290" t="str">
        <f xml:space="preserve"> IF(A169 = "Period", "Actual Dur", 'EScalc Special'!$P$208)</f>
        <v>Actual Dur</v>
      </c>
      <c r="F169" s="65" t="str">
        <f ca="1">'EScalc Special'!T169</f>
        <v>Comp Date</v>
      </c>
    </row>
    <row r="170" spans="1:6" x14ac:dyDescent="0.2">
      <c r="A170" s="61" t="str">
        <f>'EScalc Special'!R170</f>
        <v>Period</v>
      </c>
      <c r="B170" s="55" t="str">
        <f ca="1">'EScalc Special'!S170</f>
        <v>IEAC(t)sp</v>
      </c>
      <c r="C170" s="34" t="str">
        <f>EScalc!N170</f>
        <v>IEAC(t)es</v>
      </c>
      <c r="D170" s="288" t="str">
        <f xml:space="preserve"> IF(A170 = "Period", "Plan Dur", 'EScalc Special'!$Q$208)</f>
        <v>Plan Dur</v>
      </c>
      <c r="E170" s="290" t="str">
        <f xml:space="preserve"> IF(A170 = "Period", "Actual Dur", 'EScalc Special'!$P$208)</f>
        <v>Actual Dur</v>
      </c>
      <c r="F170" s="65" t="str">
        <f ca="1">'EScalc Special'!T170</f>
        <v>Comp Date</v>
      </c>
    </row>
    <row r="171" spans="1:6" x14ac:dyDescent="0.2">
      <c r="A171" s="61" t="str">
        <f>'EScalc Special'!R171</f>
        <v>Period</v>
      </c>
      <c r="B171" s="55" t="str">
        <f ca="1">'EScalc Special'!S171</f>
        <v>IEAC(t)sp</v>
      </c>
      <c r="C171" s="34" t="str">
        <f>EScalc!N171</f>
        <v>IEAC(t)es</v>
      </c>
      <c r="D171" s="288" t="str">
        <f xml:space="preserve"> IF(A171 = "Period", "Plan Dur", 'EScalc Special'!$Q$208)</f>
        <v>Plan Dur</v>
      </c>
      <c r="E171" s="290" t="str">
        <f xml:space="preserve"> IF(A171 = "Period", "Actual Dur", 'EScalc Special'!$P$208)</f>
        <v>Actual Dur</v>
      </c>
      <c r="F171" s="65" t="str">
        <f ca="1">'EScalc Special'!T171</f>
        <v>Comp Date</v>
      </c>
    </row>
    <row r="172" spans="1:6" x14ac:dyDescent="0.2">
      <c r="A172" s="61" t="str">
        <f>'EScalc Special'!R172</f>
        <v>Period</v>
      </c>
      <c r="B172" s="55" t="str">
        <f ca="1">'EScalc Special'!S172</f>
        <v>IEAC(t)sp</v>
      </c>
      <c r="C172" s="34" t="str">
        <f>EScalc!N172</f>
        <v>IEAC(t)es</v>
      </c>
      <c r="D172" s="288" t="str">
        <f xml:space="preserve"> IF(A172 = "Period", "Plan Dur", 'EScalc Special'!$Q$208)</f>
        <v>Plan Dur</v>
      </c>
      <c r="E172" s="290" t="str">
        <f xml:space="preserve"> IF(A172 = "Period", "Actual Dur", 'EScalc Special'!$P$208)</f>
        <v>Actual Dur</v>
      </c>
      <c r="F172" s="65" t="str">
        <f ca="1">'EScalc Special'!T172</f>
        <v>Comp Date</v>
      </c>
    </row>
    <row r="173" spans="1:6" x14ac:dyDescent="0.2">
      <c r="A173" s="61" t="str">
        <f>'EScalc Special'!R173</f>
        <v>Period</v>
      </c>
      <c r="B173" s="55" t="str">
        <f ca="1">'EScalc Special'!S173</f>
        <v>IEAC(t)sp</v>
      </c>
      <c r="C173" s="34" t="str">
        <f>EScalc!N173</f>
        <v>IEAC(t)es</v>
      </c>
      <c r="D173" s="288" t="str">
        <f xml:space="preserve"> IF(A173 = "Period", "Plan Dur", 'EScalc Special'!$Q$208)</f>
        <v>Plan Dur</v>
      </c>
      <c r="E173" s="290" t="str">
        <f xml:space="preserve"> IF(A173 = "Period", "Actual Dur", 'EScalc Special'!$P$208)</f>
        <v>Actual Dur</v>
      </c>
      <c r="F173" s="65" t="str">
        <f ca="1">'EScalc Special'!T173</f>
        <v>Comp Date</v>
      </c>
    </row>
    <row r="174" spans="1:6" x14ac:dyDescent="0.2">
      <c r="A174" s="61" t="str">
        <f>'EScalc Special'!R174</f>
        <v>Period</v>
      </c>
      <c r="B174" s="55" t="str">
        <f ca="1">'EScalc Special'!S174</f>
        <v>IEAC(t)sp</v>
      </c>
      <c r="C174" s="34" t="str">
        <f>EScalc!N174</f>
        <v>IEAC(t)es</v>
      </c>
      <c r="D174" s="288" t="str">
        <f xml:space="preserve"> IF(A174 = "Period", "Plan Dur", 'EScalc Special'!$Q$208)</f>
        <v>Plan Dur</v>
      </c>
      <c r="E174" s="290" t="str">
        <f xml:space="preserve"> IF(A174 = "Period", "Actual Dur", 'EScalc Special'!$P$208)</f>
        <v>Actual Dur</v>
      </c>
      <c r="F174" s="65" t="str">
        <f ca="1">'EScalc Special'!T174</f>
        <v>Comp Date</v>
      </c>
    </row>
    <row r="175" spans="1:6" x14ac:dyDescent="0.2">
      <c r="A175" s="61" t="str">
        <f>'EScalc Special'!R175</f>
        <v>Period</v>
      </c>
      <c r="B175" s="55" t="str">
        <f ca="1">'EScalc Special'!S175</f>
        <v>IEAC(t)sp</v>
      </c>
      <c r="C175" s="34" t="str">
        <f>EScalc!N175</f>
        <v>IEAC(t)es</v>
      </c>
      <c r="D175" s="288" t="str">
        <f xml:space="preserve"> IF(A175 = "Period", "Plan Dur", 'EScalc Special'!$Q$208)</f>
        <v>Plan Dur</v>
      </c>
      <c r="E175" s="290" t="str">
        <f xml:space="preserve"> IF(A175 = "Period", "Actual Dur", 'EScalc Special'!$P$208)</f>
        <v>Actual Dur</v>
      </c>
      <c r="F175" s="65" t="str">
        <f ca="1">'EScalc Special'!T175</f>
        <v>Comp Date</v>
      </c>
    </row>
    <row r="176" spans="1:6" x14ac:dyDescent="0.2">
      <c r="A176" s="61" t="str">
        <f>'EScalc Special'!R176</f>
        <v>Period</v>
      </c>
      <c r="B176" s="55" t="str">
        <f ca="1">'EScalc Special'!S176</f>
        <v>IEAC(t)sp</v>
      </c>
      <c r="C176" s="34" t="str">
        <f>EScalc!N176</f>
        <v>IEAC(t)es</v>
      </c>
      <c r="D176" s="288" t="str">
        <f xml:space="preserve"> IF(A176 = "Period", "Plan Dur", 'EScalc Special'!$Q$208)</f>
        <v>Plan Dur</v>
      </c>
      <c r="E176" s="290" t="str">
        <f xml:space="preserve"> IF(A176 = "Period", "Actual Dur", 'EScalc Special'!$P$208)</f>
        <v>Actual Dur</v>
      </c>
      <c r="F176" s="65" t="str">
        <f ca="1">'EScalc Special'!T176</f>
        <v>Comp Date</v>
      </c>
    </row>
    <row r="177" spans="1:6" x14ac:dyDescent="0.2">
      <c r="A177" s="61" t="str">
        <f>'EScalc Special'!R177</f>
        <v>Period</v>
      </c>
      <c r="B177" s="55" t="str">
        <f ca="1">'EScalc Special'!S177</f>
        <v>IEAC(t)sp</v>
      </c>
      <c r="C177" s="34" t="str">
        <f>EScalc!N177</f>
        <v>IEAC(t)es</v>
      </c>
      <c r="D177" s="288" t="str">
        <f xml:space="preserve"> IF(A177 = "Period", "Plan Dur", 'EScalc Special'!$Q$208)</f>
        <v>Plan Dur</v>
      </c>
      <c r="E177" s="290" t="str">
        <f xml:space="preserve"> IF(A177 = "Period", "Actual Dur", 'EScalc Special'!$P$208)</f>
        <v>Actual Dur</v>
      </c>
      <c r="F177" s="65" t="str">
        <f ca="1">'EScalc Special'!T177</f>
        <v>Comp Date</v>
      </c>
    </row>
    <row r="178" spans="1:6" x14ac:dyDescent="0.2">
      <c r="A178" s="61" t="str">
        <f>'EScalc Special'!R178</f>
        <v>Period</v>
      </c>
      <c r="B178" s="55" t="str">
        <f ca="1">'EScalc Special'!S178</f>
        <v>IEAC(t)sp</v>
      </c>
      <c r="C178" s="34" t="str">
        <f>EScalc!N178</f>
        <v>IEAC(t)es</v>
      </c>
      <c r="D178" s="288" t="str">
        <f xml:space="preserve"> IF(A178 = "Period", "Plan Dur", 'EScalc Special'!$Q$208)</f>
        <v>Plan Dur</v>
      </c>
      <c r="E178" s="290" t="str">
        <f xml:space="preserve"> IF(A178 = "Period", "Actual Dur", 'EScalc Special'!$P$208)</f>
        <v>Actual Dur</v>
      </c>
      <c r="F178" s="65" t="str">
        <f ca="1">'EScalc Special'!T178</f>
        <v>Comp Date</v>
      </c>
    </row>
    <row r="179" spans="1:6" x14ac:dyDescent="0.2">
      <c r="A179" s="61" t="str">
        <f>'EScalc Special'!R179</f>
        <v>Period</v>
      </c>
      <c r="B179" s="55" t="str">
        <f ca="1">'EScalc Special'!S179</f>
        <v>IEAC(t)sp</v>
      </c>
      <c r="C179" s="34" t="str">
        <f>EScalc!N179</f>
        <v>IEAC(t)es</v>
      </c>
      <c r="D179" s="288" t="str">
        <f xml:space="preserve"> IF(A179 = "Period", "Plan Dur", 'EScalc Special'!$Q$208)</f>
        <v>Plan Dur</v>
      </c>
      <c r="E179" s="290" t="str">
        <f xml:space="preserve"> IF(A179 = "Period", "Actual Dur", 'EScalc Special'!$P$208)</f>
        <v>Actual Dur</v>
      </c>
      <c r="F179" s="65" t="str">
        <f ca="1">'EScalc Special'!T179</f>
        <v>Comp Date</v>
      </c>
    </row>
    <row r="180" spans="1:6" x14ac:dyDescent="0.2">
      <c r="A180" s="61" t="str">
        <f>'EScalc Special'!R180</f>
        <v>Period</v>
      </c>
      <c r="B180" s="55" t="str">
        <f ca="1">'EScalc Special'!S180</f>
        <v>IEAC(t)sp</v>
      </c>
      <c r="C180" s="34" t="str">
        <f>EScalc!N180</f>
        <v>IEAC(t)es</v>
      </c>
      <c r="D180" s="288" t="str">
        <f xml:space="preserve"> IF(A180 = "Period", "Plan Dur", 'EScalc Special'!$Q$208)</f>
        <v>Plan Dur</v>
      </c>
      <c r="E180" s="290" t="str">
        <f xml:space="preserve"> IF(A180 = "Period", "Actual Dur", 'EScalc Special'!$P$208)</f>
        <v>Actual Dur</v>
      </c>
      <c r="F180" s="65" t="str">
        <f ca="1">'EScalc Special'!T180</f>
        <v>Comp Date</v>
      </c>
    </row>
    <row r="181" spans="1:6" x14ac:dyDescent="0.2">
      <c r="A181" s="61" t="str">
        <f>'EScalc Special'!R181</f>
        <v>Period</v>
      </c>
      <c r="B181" s="55" t="str">
        <f ca="1">'EScalc Special'!S181</f>
        <v>IEAC(t)sp</v>
      </c>
      <c r="C181" s="34" t="str">
        <f>EScalc!N181</f>
        <v>IEAC(t)es</v>
      </c>
      <c r="D181" s="288" t="str">
        <f xml:space="preserve"> IF(A181 = "Period", "Plan Dur", 'EScalc Special'!$Q$208)</f>
        <v>Plan Dur</v>
      </c>
      <c r="E181" s="290" t="str">
        <f xml:space="preserve"> IF(A181 = "Period", "Actual Dur", 'EScalc Special'!$P$208)</f>
        <v>Actual Dur</v>
      </c>
      <c r="F181" s="65" t="str">
        <f ca="1">'EScalc Special'!T181</f>
        <v>Comp Date</v>
      </c>
    </row>
    <row r="182" spans="1:6" x14ac:dyDescent="0.2">
      <c r="A182" s="61" t="str">
        <f>'EScalc Special'!R182</f>
        <v>Period</v>
      </c>
      <c r="B182" s="55" t="str">
        <f ca="1">'EScalc Special'!S182</f>
        <v>IEAC(t)sp</v>
      </c>
      <c r="C182" s="34" t="str">
        <f>EScalc!N182</f>
        <v>IEAC(t)es</v>
      </c>
      <c r="D182" s="288" t="str">
        <f xml:space="preserve"> IF(A182 = "Period", "Plan Dur", 'EScalc Special'!$Q$208)</f>
        <v>Plan Dur</v>
      </c>
      <c r="E182" s="290" t="str">
        <f xml:space="preserve"> IF(A182 = "Period", "Actual Dur", 'EScalc Special'!$P$208)</f>
        <v>Actual Dur</v>
      </c>
      <c r="F182" s="65" t="str">
        <f ca="1">'EScalc Special'!T182</f>
        <v>Comp Date</v>
      </c>
    </row>
    <row r="183" spans="1:6" x14ac:dyDescent="0.2">
      <c r="A183" s="61" t="str">
        <f>'EScalc Special'!R183</f>
        <v>Period</v>
      </c>
      <c r="B183" s="55" t="str">
        <f ca="1">'EScalc Special'!S183</f>
        <v>IEAC(t)sp</v>
      </c>
      <c r="C183" s="34" t="str">
        <f>EScalc!N183</f>
        <v>IEAC(t)es</v>
      </c>
      <c r="D183" s="288" t="str">
        <f xml:space="preserve"> IF(A183 = "Period", "Plan Dur", 'EScalc Special'!$Q$208)</f>
        <v>Plan Dur</v>
      </c>
      <c r="E183" s="290" t="str">
        <f xml:space="preserve"> IF(A183 = "Period", "Actual Dur", 'EScalc Special'!$P$208)</f>
        <v>Actual Dur</v>
      </c>
      <c r="F183" s="65" t="str">
        <f ca="1">'EScalc Special'!T183</f>
        <v>Comp Date</v>
      </c>
    </row>
    <row r="184" spans="1:6" x14ac:dyDescent="0.2">
      <c r="A184" s="61" t="str">
        <f>'EScalc Special'!R184</f>
        <v>Period</v>
      </c>
      <c r="B184" s="55" t="str">
        <f ca="1">'EScalc Special'!S184</f>
        <v>IEAC(t)sp</v>
      </c>
      <c r="C184" s="34" t="str">
        <f>EScalc!N184</f>
        <v>IEAC(t)es</v>
      </c>
      <c r="D184" s="288" t="str">
        <f xml:space="preserve"> IF(A184 = "Period", "Plan Dur", 'EScalc Special'!$Q$208)</f>
        <v>Plan Dur</v>
      </c>
      <c r="E184" s="290" t="str">
        <f xml:space="preserve"> IF(A184 = "Period", "Actual Dur", 'EScalc Special'!$P$208)</f>
        <v>Actual Dur</v>
      </c>
      <c r="F184" s="65" t="str">
        <f ca="1">'EScalc Special'!T184</f>
        <v>Comp Date</v>
      </c>
    </row>
    <row r="185" spans="1:6" x14ac:dyDescent="0.2">
      <c r="A185" s="61" t="str">
        <f>'EScalc Special'!R185</f>
        <v>Period</v>
      </c>
      <c r="B185" s="55" t="str">
        <f ca="1">'EScalc Special'!S185</f>
        <v>IEAC(t)sp</v>
      </c>
      <c r="C185" s="34" t="str">
        <f>EScalc!N185</f>
        <v>IEAC(t)es</v>
      </c>
      <c r="D185" s="288" t="str">
        <f xml:space="preserve"> IF(A185 = "Period", "Plan Dur", 'EScalc Special'!$Q$208)</f>
        <v>Plan Dur</v>
      </c>
      <c r="E185" s="290" t="str">
        <f xml:space="preserve"> IF(A185 = "Period", "Actual Dur", 'EScalc Special'!$P$208)</f>
        <v>Actual Dur</v>
      </c>
      <c r="F185" s="65" t="str">
        <f ca="1">'EScalc Special'!T185</f>
        <v>Comp Date</v>
      </c>
    </row>
    <row r="186" spans="1:6" x14ac:dyDescent="0.2">
      <c r="A186" s="61" t="str">
        <f>'EScalc Special'!R186</f>
        <v>Period</v>
      </c>
      <c r="B186" s="55" t="str">
        <f ca="1">'EScalc Special'!S186</f>
        <v>IEAC(t)sp</v>
      </c>
      <c r="C186" s="34" t="str">
        <f>EScalc!N186</f>
        <v>IEAC(t)es</v>
      </c>
      <c r="D186" s="288" t="str">
        <f xml:space="preserve"> IF(A186 = "Period", "Plan Dur", 'EScalc Special'!$Q$208)</f>
        <v>Plan Dur</v>
      </c>
      <c r="E186" s="290" t="str">
        <f xml:space="preserve"> IF(A186 = "Period", "Actual Dur", 'EScalc Special'!$P$208)</f>
        <v>Actual Dur</v>
      </c>
      <c r="F186" s="65" t="str">
        <f ca="1">'EScalc Special'!T186</f>
        <v>Comp Date</v>
      </c>
    </row>
    <row r="187" spans="1:6" x14ac:dyDescent="0.2">
      <c r="A187" s="61" t="str">
        <f>'EScalc Special'!R187</f>
        <v>Period</v>
      </c>
      <c r="B187" s="55" t="str">
        <f ca="1">'EScalc Special'!S187</f>
        <v>IEAC(t)sp</v>
      </c>
      <c r="C187" s="34" t="str">
        <f>EScalc!N187</f>
        <v>IEAC(t)es</v>
      </c>
      <c r="D187" s="288" t="str">
        <f xml:space="preserve"> IF(A187 = "Period", "Plan Dur", 'EScalc Special'!$Q$208)</f>
        <v>Plan Dur</v>
      </c>
      <c r="E187" s="290" t="str">
        <f xml:space="preserve"> IF(A187 = "Period", "Actual Dur", 'EScalc Special'!$P$208)</f>
        <v>Actual Dur</v>
      </c>
      <c r="F187" s="65" t="str">
        <f ca="1">'EScalc Special'!T187</f>
        <v>Comp Date</v>
      </c>
    </row>
    <row r="188" spans="1:6" x14ac:dyDescent="0.2">
      <c r="A188" s="61" t="str">
        <f>'EScalc Special'!R188</f>
        <v>Period</v>
      </c>
      <c r="B188" s="55" t="str">
        <f ca="1">'EScalc Special'!S188</f>
        <v>IEAC(t)sp</v>
      </c>
      <c r="C188" s="34" t="str">
        <f>EScalc!N188</f>
        <v>IEAC(t)es</v>
      </c>
      <c r="D188" s="288" t="str">
        <f xml:space="preserve"> IF(A188 = "Period", "Plan Dur", 'EScalc Special'!$Q$208)</f>
        <v>Plan Dur</v>
      </c>
      <c r="E188" s="290" t="str">
        <f xml:space="preserve"> IF(A188 = "Period", "Actual Dur", 'EScalc Special'!$P$208)</f>
        <v>Actual Dur</v>
      </c>
      <c r="F188" s="65" t="str">
        <f ca="1">'EScalc Special'!T188</f>
        <v>Comp Date</v>
      </c>
    </row>
    <row r="189" spans="1:6" x14ac:dyDescent="0.2">
      <c r="A189" s="61" t="str">
        <f>'EScalc Special'!R189</f>
        <v>Period</v>
      </c>
      <c r="B189" s="55" t="str">
        <f ca="1">'EScalc Special'!S189</f>
        <v>IEAC(t)sp</v>
      </c>
      <c r="C189" s="34" t="str">
        <f>EScalc!N189</f>
        <v>IEAC(t)es</v>
      </c>
      <c r="D189" s="288" t="str">
        <f xml:space="preserve"> IF(A189 = "Period", "Plan Dur", 'EScalc Special'!$Q$208)</f>
        <v>Plan Dur</v>
      </c>
      <c r="E189" s="290" t="str">
        <f xml:space="preserve"> IF(A189 = "Period", "Actual Dur", 'EScalc Special'!$P$208)</f>
        <v>Actual Dur</v>
      </c>
      <c r="F189" s="65" t="str">
        <f ca="1">'EScalc Special'!T189</f>
        <v>Comp Date</v>
      </c>
    </row>
    <row r="190" spans="1:6" x14ac:dyDescent="0.2">
      <c r="A190" s="61" t="str">
        <f>'EScalc Special'!R190</f>
        <v>Period</v>
      </c>
      <c r="B190" s="55" t="str">
        <f ca="1">'EScalc Special'!S190</f>
        <v>IEAC(t)sp</v>
      </c>
      <c r="C190" s="34" t="str">
        <f>EScalc!N190</f>
        <v>IEAC(t)es</v>
      </c>
      <c r="D190" s="288" t="str">
        <f xml:space="preserve"> IF(A190 = "Period", "Plan Dur", 'EScalc Special'!$Q$208)</f>
        <v>Plan Dur</v>
      </c>
      <c r="E190" s="290" t="str">
        <f xml:space="preserve"> IF(A190 = "Period", "Actual Dur", 'EScalc Special'!$P$208)</f>
        <v>Actual Dur</v>
      </c>
      <c r="F190" s="65" t="str">
        <f ca="1">'EScalc Special'!T190</f>
        <v>Comp Date</v>
      </c>
    </row>
    <row r="191" spans="1:6" x14ac:dyDescent="0.2">
      <c r="A191" s="61" t="str">
        <f>'EScalc Special'!R191</f>
        <v>Period</v>
      </c>
      <c r="B191" s="55" t="str">
        <f ca="1">'EScalc Special'!S191</f>
        <v>IEAC(t)sp</v>
      </c>
      <c r="C191" s="34" t="str">
        <f>EScalc!N191</f>
        <v>IEAC(t)es</v>
      </c>
      <c r="D191" s="288" t="str">
        <f xml:space="preserve"> IF(A191 = "Period", "Plan Dur", 'EScalc Special'!$Q$208)</f>
        <v>Plan Dur</v>
      </c>
      <c r="E191" s="290" t="str">
        <f xml:space="preserve"> IF(A191 = "Period", "Actual Dur", 'EScalc Special'!$P$208)</f>
        <v>Actual Dur</v>
      </c>
      <c r="F191" s="65" t="str">
        <f ca="1">'EScalc Special'!T191</f>
        <v>Comp Date</v>
      </c>
    </row>
    <row r="192" spans="1:6" x14ac:dyDescent="0.2">
      <c r="A192" s="61" t="str">
        <f>'EScalc Special'!R192</f>
        <v>Period</v>
      </c>
      <c r="B192" s="55" t="str">
        <f ca="1">'EScalc Special'!S192</f>
        <v>IEAC(t)sp</v>
      </c>
      <c r="C192" s="34" t="str">
        <f>EScalc!N192</f>
        <v>IEAC(t)es</v>
      </c>
      <c r="D192" s="288" t="str">
        <f xml:space="preserve"> IF(A192 = "Period", "Plan Dur", 'EScalc Special'!$Q$208)</f>
        <v>Plan Dur</v>
      </c>
      <c r="E192" s="290" t="str">
        <f xml:space="preserve"> IF(A192 = "Period", "Actual Dur", 'EScalc Special'!$P$208)</f>
        <v>Actual Dur</v>
      </c>
      <c r="F192" s="65" t="str">
        <f ca="1">'EScalc Special'!T192</f>
        <v>Comp Date</v>
      </c>
    </row>
    <row r="193" spans="1:6" x14ac:dyDescent="0.2">
      <c r="A193" s="61" t="str">
        <f>'EScalc Special'!R193</f>
        <v>Period</v>
      </c>
      <c r="B193" s="55" t="str">
        <f ca="1">'EScalc Special'!S193</f>
        <v>IEAC(t)sp</v>
      </c>
      <c r="C193" s="34" t="str">
        <f>EScalc!N193</f>
        <v>IEAC(t)es</v>
      </c>
      <c r="D193" s="288" t="str">
        <f xml:space="preserve"> IF(A193 = "Period", "Plan Dur", 'EScalc Special'!$Q$208)</f>
        <v>Plan Dur</v>
      </c>
      <c r="E193" s="290" t="str">
        <f xml:space="preserve"> IF(A193 = "Period", "Actual Dur", 'EScalc Special'!$P$208)</f>
        <v>Actual Dur</v>
      </c>
      <c r="F193" s="65" t="str">
        <f ca="1">'EScalc Special'!T193</f>
        <v>Comp Date</v>
      </c>
    </row>
    <row r="194" spans="1:6" x14ac:dyDescent="0.2">
      <c r="A194" s="61" t="str">
        <f>'EScalc Special'!R194</f>
        <v>Period</v>
      </c>
      <c r="B194" s="55" t="str">
        <f ca="1">'EScalc Special'!S194</f>
        <v>IEAC(t)sp</v>
      </c>
      <c r="C194" s="34" t="str">
        <f>EScalc!N194</f>
        <v>IEAC(t)es</v>
      </c>
      <c r="D194" s="288" t="str">
        <f xml:space="preserve"> IF(A194 = "Period", "Plan Dur", 'EScalc Special'!$Q$208)</f>
        <v>Plan Dur</v>
      </c>
      <c r="E194" s="290" t="str">
        <f xml:space="preserve"> IF(A194 = "Period", "Actual Dur", 'EScalc Special'!$P$208)</f>
        <v>Actual Dur</v>
      </c>
      <c r="F194" s="65" t="str">
        <f ca="1">'EScalc Special'!T194</f>
        <v>Comp Date</v>
      </c>
    </row>
    <row r="195" spans="1:6" x14ac:dyDescent="0.2">
      <c r="A195" s="61" t="str">
        <f>'EScalc Special'!R195</f>
        <v>Period</v>
      </c>
      <c r="B195" s="55" t="str">
        <f ca="1">'EScalc Special'!S195</f>
        <v>IEAC(t)sp</v>
      </c>
      <c r="C195" s="34" t="str">
        <f>EScalc!N195</f>
        <v>IEAC(t)es</v>
      </c>
      <c r="D195" s="288" t="str">
        <f xml:space="preserve"> IF(A195 = "Period", "Plan Dur", 'EScalc Special'!$Q$208)</f>
        <v>Plan Dur</v>
      </c>
      <c r="E195" s="290" t="str">
        <f xml:space="preserve"> IF(A195 = "Period", "Actual Dur", 'EScalc Special'!$P$208)</f>
        <v>Actual Dur</v>
      </c>
      <c r="F195" s="65" t="str">
        <f ca="1">'EScalc Special'!T195</f>
        <v>Comp Date</v>
      </c>
    </row>
    <row r="196" spans="1:6" x14ac:dyDescent="0.2">
      <c r="A196" s="61" t="str">
        <f>'EScalc Special'!R196</f>
        <v>Period</v>
      </c>
      <c r="B196" s="55" t="str">
        <f ca="1">'EScalc Special'!S196</f>
        <v>IEAC(t)sp</v>
      </c>
      <c r="C196" s="34" t="str">
        <f>EScalc!N196</f>
        <v>IEAC(t)es</v>
      </c>
      <c r="D196" s="288" t="str">
        <f xml:space="preserve"> IF(A196 = "Period", "Plan Dur", 'EScalc Special'!$Q$208)</f>
        <v>Plan Dur</v>
      </c>
      <c r="E196" s="290" t="str">
        <f xml:space="preserve"> IF(A196 = "Period", "Actual Dur", 'EScalc Special'!$P$208)</f>
        <v>Actual Dur</v>
      </c>
      <c r="F196" s="65" t="str">
        <f ca="1">'EScalc Special'!T196</f>
        <v>Comp Date</v>
      </c>
    </row>
    <row r="197" spans="1:6" x14ac:dyDescent="0.2">
      <c r="A197" s="61" t="str">
        <f>'EScalc Special'!R197</f>
        <v>Period</v>
      </c>
      <c r="B197" s="55" t="str">
        <f ca="1">'EScalc Special'!S197</f>
        <v>IEAC(t)sp</v>
      </c>
      <c r="C197" s="34" t="str">
        <f>EScalc!N197</f>
        <v>IEAC(t)es</v>
      </c>
      <c r="D197" s="288" t="str">
        <f xml:space="preserve"> IF(A197 = "Period", "Plan Dur", 'EScalc Special'!$Q$208)</f>
        <v>Plan Dur</v>
      </c>
      <c r="E197" s="290" t="str">
        <f xml:space="preserve"> IF(A197 = "Period", "Actual Dur", 'EScalc Special'!$P$208)</f>
        <v>Actual Dur</v>
      </c>
      <c r="F197" s="65" t="str">
        <f ca="1">'EScalc Special'!T197</f>
        <v>Comp Date</v>
      </c>
    </row>
    <row r="198" spans="1:6" x14ac:dyDescent="0.2">
      <c r="A198" s="61" t="str">
        <f>'EScalc Special'!R198</f>
        <v>Period</v>
      </c>
      <c r="B198" s="55" t="str">
        <f ca="1">'EScalc Special'!S198</f>
        <v>IEAC(t)sp</v>
      </c>
      <c r="C198" s="34" t="str">
        <f>EScalc!N198</f>
        <v>IEAC(t)es</v>
      </c>
      <c r="D198" s="288" t="str">
        <f xml:space="preserve"> IF(A198 = "Period", "Plan Dur", 'EScalc Special'!$Q$208)</f>
        <v>Plan Dur</v>
      </c>
      <c r="E198" s="290" t="str">
        <f xml:space="preserve"> IF(A198 = "Period", "Actual Dur", 'EScalc Special'!$P$208)</f>
        <v>Actual Dur</v>
      </c>
      <c r="F198" s="65" t="str">
        <f ca="1">'EScalc Special'!T198</f>
        <v>Comp Date</v>
      </c>
    </row>
    <row r="199" spans="1:6" x14ac:dyDescent="0.2">
      <c r="A199" s="61" t="str">
        <f>'EScalc Special'!R199</f>
        <v>Period</v>
      </c>
      <c r="B199" s="55" t="str">
        <f ca="1">'EScalc Special'!S199</f>
        <v>IEAC(t)sp</v>
      </c>
      <c r="C199" s="34" t="str">
        <f>EScalc!N199</f>
        <v>IEAC(t)es</v>
      </c>
      <c r="D199" s="288" t="str">
        <f xml:space="preserve"> IF(A199 = "Period", "Plan Dur", 'EScalc Special'!$Q$208)</f>
        <v>Plan Dur</v>
      </c>
      <c r="E199" s="290" t="str">
        <f xml:space="preserve"> IF(A199 = "Period", "Actual Dur", 'EScalc Special'!$P$208)</f>
        <v>Actual Dur</v>
      </c>
      <c r="F199" s="65" t="str">
        <f ca="1">'EScalc Special'!T199</f>
        <v>Comp Date</v>
      </c>
    </row>
    <row r="200" spans="1:6" x14ac:dyDescent="0.2">
      <c r="A200" s="61" t="str">
        <f>'EScalc Special'!R200</f>
        <v>Period</v>
      </c>
      <c r="B200" s="55" t="str">
        <f ca="1">'EScalc Special'!S200</f>
        <v>IEAC(t)sp</v>
      </c>
      <c r="C200" s="34" t="str">
        <f>EScalc!N200</f>
        <v>IEAC(t)es</v>
      </c>
      <c r="D200" s="288" t="str">
        <f xml:space="preserve"> IF(A200 = "Period", "Plan Dur", 'EScalc Special'!$Q$208)</f>
        <v>Plan Dur</v>
      </c>
      <c r="E200" s="290" t="str">
        <f xml:space="preserve"> IF(A200 = "Period", "Actual Dur", 'EScalc Special'!$P$208)</f>
        <v>Actual Dur</v>
      </c>
      <c r="F200" s="65" t="str">
        <f ca="1">'EScalc Special'!T200</f>
        <v>Comp Date</v>
      </c>
    </row>
    <row r="201" spans="1:6" x14ac:dyDescent="0.2">
      <c r="A201" s="61" t="str">
        <f>'EScalc Special'!R201</f>
        <v>Period</v>
      </c>
      <c r="B201" s="55" t="str">
        <f ca="1">'EScalc Special'!S201</f>
        <v>IEAC(t)sp</v>
      </c>
      <c r="C201" s="34" t="str">
        <f>EScalc!N201</f>
        <v>IEAC(t)es</v>
      </c>
      <c r="D201" s="288" t="str">
        <f xml:space="preserve"> IF(A201 = "Period", "Plan Dur", 'EScalc Special'!$Q$208)</f>
        <v>Plan Dur</v>
      </c>
      <c r="E201" s="290" t="str">
        <f xml:space="preserve"> IF(A201 = "Period", "Actual Dur", 'EScalc Special'!$P$208)</f>
        <v>Actual Dur</v>
      </c>
      <c r="F201" s="65" t="str">
        <f ca="1">'EScalc Special'!T201</f>
        <v>Comp Date</v>
      </c>
    </row>
    <row r="202" spans="1:6" x14ac:dyDescent="0.2">
      <c r="A202" s="61" t="str">
        <f>'EScalc Special'!R202</f>
        <v>Period</v>
      </c>
      <c r="B202" s="55" t="str">
        <f ca="1">'EScalc Special'!S202</f>
        <v>IEAC(t)sp</v>
      </c>
      <c r="C202" s="34" t="str">
        <f>EScalc!N202</f>
        <v>IEAC(t)es</v>
      </c>
      <c r="D202" s="288" t="str">
        <f xml:space="preserve"> IF(A202 = "Period", "Plan Dur", 'EScalc Special'!$Q$208)</f>
        <v>Plan Dur</v>
      </c>
      <c r="E202" s="290" t="str">
        <f xml:space="preserve"> IF(A202 = "Period", "Actual Dur", 'EScalc Special'!$P$208)</f>
        <v>Actual Dur</v>
      </c>
      <c r="F202" s="65" t="str">
        <f ca="1">'EScalc Special'!T202</f>
        <v>Comp Date</v>
      </c>
    </row>
  </sheetData>
  <phoneticPr fontId="5" type="noConversion"/>
  <pageMargins left="0.75" right="0.75" top="1" bottom="1" header="0.5" footer="0.5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indexed="17"/>
  </sheetPr>
  <dimension ref="A1:U209"/>
  <sheetViews>
    <sheetView topLeftCell="J1" workbookViewId="0">
      <selection sqref="A1:I203"/>
    </sheetView>
  </sheetViews>
  <sheetFormatPr defaultRowHeight="12.75" x14ac:dyDescent="0.2"/>
  <cols>
    <col min="1" max="2" width="14.140625" hidden="1" customWidth="1"/>
    <col min="3" max="4" width="12" hidden="1" customWidth="1"/>
    <col min="5" max="5" width="7.7109375" hidden="1" customWidth="1"/>
    <col min="6" max="7" width="12" hidden="1" customWidth="1"/>
    <col min="8" max="9" width="12.85546875" hidden="1" customWidth="1"/>
    <col min="10" max="10" width="0.85546875" customWidth="1"/>
    <col min="11" max="12" width="15" customWidth="1"/>
    <col min="13" max="13" width="13.140625" customWidth="1"/>
    <col min="14" max="16" width="11.7109375" customWidth="1"/>
    <col min="17" max="18" width="15.85546875" customWidth="1"/>
    <col min="21" max="21" width="10.85546875" customWidth="1"/>
  </cols>
  <sheetData>
    <row r="1" spans="1:21" ht="21.75" thickBot="1" x14ac:dyDescent="0.25">
      <c r="A1" s="91" t="s">
        <v>94</v>
      </c>
      <c r="B1" s="92"/>
      <c r="C1" s="108" t="s">
        <v>95</v>
      </c>
      <c r="D1" s="109"/>
      <c r="E1" s="109"/>
      <c r="F1" s="109"/>
      <c r="G1" s="97"/>
      <c r="H1" s="144"/>
      <c r="I1" s="144"/>
      <c r="J1" s="145"/>
      <c r="K1" s="91" t="s">
        <v>96</v>
      </c>
      <c r="L1" s="92"/>
      <c r="M1" s="118"/>
      <c r="N1" s="91" t="s">
        <v>53</v>
      </c>
      <c r="O1" s="103"/>
      <c r="P1" s="103"/>
      <c r="Q1" s="103"/>
      <c r="R1" s="148"/>
    </row>
    <row r="2" spans="1:21" ht="15" thickBot="1" x14ac:dyDescent="0.25">
      <c r="A2" s="93" t="s">
        <v>85</v>
      </c>
      <c r="B2" s="62" t="s">
        <v>86</v>
      </c>
      <c r="C2" s="31" t="s">
        <v>89</v>
      </c>
      <c r="D2" s="31" t="s">
        <v>90</v>
      </c>
      <c r="E2" s="29" t="s">
        <v>5</v>
      </c>
      <c r="F2" s="31" t="s">
        <v>91</v>
      </c>
      <c r="G2" s="32" t="s">
        <v>92</v>
      </c>
      <c r="H2" s="134" t="str">
        <f>'EScalc Special'!U1</f>
        <v>Count iEV XX</v>
      </c>
      <c r="I2" s="57" t="str">
        <f>'EScalc Special'!V1</f>
        <v>Count iPV XX</v>
      </c>
      <c r="J2" s="146"/>
      <c r="K2" s="93" t="str">
        <f>'Data Conv'!A2</f>
        <v>iEVcum</v>
      </c>
      <c r="L2" s="62" t="str">
        <f>'Data Conv'!B2</f>
        <v>iPVcum</v>
      </c>
      <c r="M2" s="119" t="str">
        <f>'EScalc Special'!R1</f>
        <v>Period</v>
      </c>
      <c r="N2" s="110" t="s">
        <v>77</v>
      </c>
      <c r="O2" s="113" t="s">
        <v>54</v>
      </c>
      <c r="P2" s="114" t="s">
        <v>78</v>
      </c>
      <c r="Q2" s="113" t="s">
        <v>55</v>
      </c>
      <c r="R2" s="149" t="s">
        <v>55</v>
      </c>
      <c r="S2" s="153"/>
    </row>
    <row r="3" spans="1:21" ht="13.5" thickBot="1" x14ac:dyDescent="0.25">
      <c r="A3" s="94">
        <f>'Data Conv'!G3</f>
        <v>0</v>
      </c>
      <c r="B3" s="94">
        <f>'Data Conv'!H3</f>
        <v>0</v>
      </c>
      <c r="C3" s="105"/>
      <c r="D3" s="11"/>
      <c r="E3" s="8">
        <f>'EScalc Special'!K2</f>
        <v>0</v>
      </c>
      <c r="F3" s="11"/>
      <c r="G3" s="12"/>
      <c r="H3" s="135"/>
      <c r="I3" s="56"/>
      <c r="J3" s="147"/>
      <c r="K3" s="94">
        <f>'Data Conv'!A3</f>
        <v>0</v>
      </c>
      <c r="L3" s="7">
        <f>'Data Conv'!B3</f>
        <v>0</v>
      </c>
      <c r="M3" s="118"/>
      <c r="N3" s="111"/>
      <c r="O3" s="112"/>
      <c r="P3" s="112"/>
      <c r="Q3" s="152" t="s">
        <v>64</v>
      </c>
      <c r="R3" s="151" t="s">
        <v>63</v>
      </c>
      <c r="S3" s="154"/>
    </row>
    <row r="4" spans="1:21" x14ac:dyDescent="0.2">
      <c r="A4" s="95" t="str">
        <f ca="1">'Data Conv'!G4</f>
        <v/>
      </c>
      <c r="B4" s="95" t="str">
        <f ca="1">'Data Conv'!H4</f>
        <v/>
      </c>
      <c r="C4" s="106" t="str">
        <f ca="1">'EScalc Special'!I3</f>
        <v xml:space="preserve">  SPI(t)per</v>
      </c>
      <c r="D4" s="19" t="str">
        <f ca="1">'EScalc Special'!J3</f>
        <v xml:space="preserve">  SPI(t)cum</v>
      </c>
      <c r="E4" s="21" t="str">
        <f ca="1">'EScalc Special'!K3</f>
        <v>AT</v>
      </c>
      <c r="F4" s="19" t="str">
        <f ca="1">'EScalc Special'!L3</f>
        <v xml:space="preserve">  SV(t)per</v>
      </c>
      <c r="G4" s="52" t="str">
        <f ca="1">'EScalc Special'!M3</f>
        <v xml:space="preserve"> SV(t)cum</v>
      </c>
      <c r="H4" s="136" t="str">
        <f xml:space="preserve"> IF(M4 = "Period", "Count iEV XX", 'EScalc Special'!U3)</f>
        <v>Count iEV XX</v>
      </c>
      <c r="I4" s="58" t="str">
        <f xml:space="preserve"> IF(M4 = "Period", "Count iPV XX", 'EScalc Special'!V3)</f>
        <v>Count iPV XX</v>
      </c>
      <c r="J4" s="147"/>
      <c r="K4" s="95" t="str">
        <f>IF('Data Conv'!A4 = 0, "",'Data Conv'!A4)</f>
        <v/>
      </c>
      <c r="L4" s="95" t="str">
        <f>IF('Data Conv'!B4 = 0, "",'Data Conv'!B4)</f>
        <v/>
      </c>
      <c r="M4" s="121" t="str">
        <f>'EScalc Special'!R3</f>
        <v>Period</v>
      </c>
      <c r="N4" s="115" t="str">
        <f ca="1">IF(ISNUMBER($K4), OFFSET(C4,-$H4,0), IF($K4 = "XX", 0,"iSPI(t)per"))</f>
        <v>iSPI(t)per</v>
      </c>
      <c r="O4" s="116" t="str">
        <f ca="1">IF(ISNUMBER($K4), OFFSET(D4,-$H4,0), IF($K4 = "XX", $O3,"iSPI(t)cum"))</f>
        <v>iSPI(t)cum</v>
      </c>
      <c r="P4" s="117" t="str">
        <f ca="1">IF(ISNUMBER($K4), OFFSET($F4,-$H4,0) + IF($L4 = "XX", 1, 0), IF(NOT(OR($K4 = "XX", ISNUMBER($K4))), "iSV(t)per", IF(AND($K4 = "XX", $L4 = "XX"), 0, IF($L4 = "XX", 1, IF($K4 = "XX", -1, "iSV(t)per")))))</f>
        <v>iSV(t)per</v>
      </c>
      <c r="Q4" s="117" t="str">
        <f>IF(ISNUMBER($K4), $P4, IF($K4 = "XX", $P4, "wo DT"))</f>
        <v>wo DT</v>
      </c>
      <c r="R4" s="150" t="str">
        <f t="shared" ref="R4:R35" si="0" xml:space="preserve"> IF(OR($K4 = "XX", ISNUMBER($K4)), $Q4 + $L$205 - $I4, "iSV(t)cum")</f>
        <v>iSV(t)cum</v>
      </c>
      <c r="S4" s="155"/>
      <c r="T4" s="1"/>
    </row>
    <row r="5" spans="1:21" x14ac:dyDescent="0.2">
      <c r="A5" s="95" t="str">
        <f ca="1">'Data Conv'!G5</f>
        <v/>
      </c>
      <c r="B5" s="95" t="str">
        <f ca="1">'Data Conv'!H5</f>
        <v/>
      </c>
      <c r="C5" s="107" t="str">
        <f ca="1">'EScalc Special'!I4</f>
        <v xml:space="preserve">  SPI(t)per</v>
      </c>
      <c r="D5" s="20" t="str">
        <f ca="1">'EScalc Special'!J4</f>
        <v xml:space="preserve">  SPI(t)cum</v>
      </c>
      <c r="E5" s="22" t="str">
        <f ca="1">'EScalc Special'!K4</f>
        <v>AT</v>
      </c>
      <c r="F5" s="20" t="str">
        <f ca="1">'EScalc Special'!L4</f>
        <v xml:space="preserve">  SV(t)per</v>
      </c>
      <c r="G5" s="53" t="str">
        <f ca="1">'EScalc Special'!M4</f>
        <v xml:space="preserve"> SV(t)cum</v>
      </c>
      <c r="H5" s="137" t="str">
        <f xml:space="preserve"> IF(M5 = "Period", "Count iEV XX", 'EScalc Special'!U4)</f>
        <v>Count iEV XX</v>
      </c>
      <c r="I5" s="59" t="str">
        <f xml:space="preserve"> IF(M5 = "Period", "Count iPV XX", 'EScalc Special'!V4)</f>
        <v>Count iPV XX</v>
      </c>
      <c r="J5" s="147"/>
      <c r="K5" s="95" t="str">
        <f>IF('Data Conv'!A5 = 0, "",'Data Conv'!A5)</f>
        <v/>
      </c>
      <c r="L5" s="95" t="str">
        <f>IF('Data Conv'!B5 = 0, "",'Data Conv'!B5)</f>
        <v/>
      </c>
      <c r="M5" s="122" t="str">
        <f>'EScalc Special'!R4</f>
        <v>Period</v>
      </c>
      <c r="N5" s="115" t="str">
        <f ca="1">IF(ISNUMBER($K5), OFFSET(C5,-$H5,0), IF($K5 = "XX", 0,"iSPI(t)per"))</f>
        <v>iSPI(t)per</v>
      </c>
      <c r="O5" s="116" t="str">
        <f ca="1">IF(ISNUMBER($K5), OFFSET(D5,-$H5,0), IF($K5 = "XX", $O4,"iSPI(t)cum"))</f>
        <v>iSPI(t)cum</v>
      </c>
      <c r="P5" s="117" t="str">
        <f ca="1">IF(ISNUMBER($K5), OFFSET($F5,-$H5,0) + IF($L5 = "XX", 1, 0), IF(NOT(OR($K5 = "XX", ISNUMBER($K5))), "iSV(t)per", IF(AND($K5 = "XX", $L5 = "XX"), 0, IF($L5 = "XX", 1, IF($K5 = "XX", -1, "iSV(t)per")))))</f>
        <v>iSV(t)per</v>
      </c>
      <c r="Q5" s="117" t="str">
        <f>IF(ISNUMBER($K5), $Q4 + $P5, IF($K5 = "XX", $Q4 + $P5, "wo DT"))</f>
        <v>wo DT</v>
      </c>
      <c r="R5" s="150" t="str">
        <f t="shared" si="0"/>
        <v>iSV(t)cum</v>
      </c>
      <c r="S5" s="155"/>
      <c r="T5" s="1"/>
    </row>
    <row r="6" spans="1:21" x14ac:dyDescent="0.2">
      <c r="A6" s="95" t="str">
        <f ca="1">'Data Conv'!G6</f>
        <v/>
      </c>
      <c r="B6" s="95" t="str">
        <f ca="1">'Data Conv'!H6</f>
        <v/>
      </c>
      <c r="C6" s="107" t="str">
        <f ca="1">'EScalc Special'!I5</f>
        <v xml:space="preserve">  SPI(t)per</v>
      </c>
      <c r="D6" s="20" t="str">
        <f ca="1">'EScalc Special'!J5</f>
        <v xml:space="preserve">  SPI(t)cum</v>
      </c>
      <c r="E6" s="22" t="str">
        <f ca="1">'EScalc Special'!K5</f>
        <v>AT</v>
      </c>
      <c r="F6" s="20" t="str">
        <f ca="1">'EScalc Special'!L5</f>
        <v xml:space="preserve">  SV(t)per</v>
      </c>
      <c r="G6" s="53" t="str">
        <f ca="1">'EScalc Special'!M5</f>
        <v xml:space="preserve"> SV(t)cum</v>
      </c>
      <c r="H6" s="137" t="str">
        <f xml:space="preserve"> IF(M6 = "Period", "Count iEV XX", 'EScalc Special'!U5)</f>
        <v>Count iEV XX</v>
      </c>
      <c r="I6" s="59" t="str">
        <f xml:space="preserve"> IF(M6 = "Period", "Count iPV XX", 'EScalc Special'!V5)</f>
        <v>Count iPV XX</v>
      </c>
      <c r="J6" s="147"/>
      <c r="K6" s="95" t="str">
        <f>IF('Data Conv'!A6 = 0, "",'Data Conv'!A6)</f>
        <v/>
      </c>
      <c r="L6" s="95" t="str">
        <f>IF('Data Conv'!B6 = 0, "",'Data Conv'!B6)</f>
        <v/>
      </c>
      <c r="M6" s="122" t="str">
        <f>'EScalc Special'!R5</f>
        <v>Period</v>
      </c>
      <c r="N6" s="115" t="str">
        <f t="shared" ref="N6:N53" ca="1" si="1">IF(ISNUMBER($K6), OFFSET(C6,-$H6,0), IF($K6 = "XX", 0,"iSPI(t)per"))</f>
        <v>iSPI(t)per</v>
      </c>
      <c r="O6" s="116" t="str">
        <f t="shared" ref="O6:O53" ca="1" si="2">IF(ISNUMBER($K6), OFFSET(D6,-$H6,0), IF($K6 = "XX", $O5,"iSPI(t)cum"))</f>
        <v>iSPI(t)cum</v>
      </c>
      <c r="P6" s="117" t="str">
        <f ca="1">IF(ISNUMBER($K6), OFFSET($F6,-$H6,0) + IF($L6 = "XX", 1, 0), IF(NOT(OR($K6 = "XX", ISNUMBER($K6))), "iSV(t)per", IF(AND($K6 = "XX", $L6 = "XX"), 0, IF($L6 = "XX", 1, IF($K6 = "XX", -1, "iSV(t)per")))))</f>
        <v>iSV(t)per</v>
      </c>
      <c r="Q6" s="117" t="str">
        <f t="shared" ref="Q6:Q69" si="3">IF(ISNUMBER($K6), $Q5 + $P6, IF($K6 = "XX", $Q5 + $P6, "wo DT"))</f>
        <v>wo DT</v>
      </c>
      <c r="R6" s="150" t="str">
        <f t="shared" si="0"/>
        <v>iSV(t)cum</v>
      </c>
      <c r="S6" s="155"/>
      <c r="T6" s="1"/>
    </row>
    <row r="7" spans="1:21" x14ac:dyDescent="0.2">
      <c r="A7" s="95" t="str">
        <f ca="1">'Data Conv'!G7</f>
        <v/>
      </c>
      <c r="B7" s="95" t="str">
        <f ca="1">'Data Conv'!H7</f>
        <v/>
      </c>
      <c r="C7" s="107" t="str">
        <f ca="1">'EScalc Special'!I6</f>
        <v xml:space="preserve">  SPI(t)per</v>
      </c>
      <c r="D7" s="20" t="str">
        <f ca="1">'EScalc Special'!J6</f>
        <v xml:space="preserve">  SPI(t)cum</v>
      </c>
      <c r="E7" s="22" t="str">
        <f ca="1">'EScalc Special'!K6</f>
        <v>AT</v>
      </c>
      <c r="F7" s="20" t="str">
        <f ca="1">'EScalc Special'!L6</f>
        <v xml:space="preserve">  SV(t)per</v>
      </c>
      <c r="G7" s="53" t="str">
        <f ca="1">'EScalc Special'!M6</f>
        <v xml:space="preserve"> SV(t)cum</v>
      </c>
      <c r="H7" s="137" t="str">
        <f xml:space="preserve"> IF(M7 = "Period", "Count iEV XX", 'EScalc Special'!U6)</f>
        <v>Count iEV XX</v>
      </c>
      <c r="I7" s="59" t="str">
        <f xml:space="preserve"> IF(M7 = "Period", "Count iPV XX", 'EScalc Special'!V6)</f>
        <v>Count iPV XX</v>
      </c>
      <c r="J7" s="147"/>
      <c r="K7" s="95" t="str">
        <f>IF('Data Conv'!A7 = 0, "",'Data Conv'!A7)</f>
        <v/>
      </c>
      <c r="L7" s="95" t="str">
        <f>IF('Data Conv'!B7 = 0, "",'Data Conv'!B7)</f>
        <v/>
      </c>
      <c r="M7" s="122" t="str">
        <f>'EScalc Special'!R6</f>
        <v>Period</v>
      </c>
      <c r="N7" s="115" t="str">
        <f t="shared" ca="1" si="1"/>
        <v>iSPI(t)per</v>
      </c>
      <c r="O7" s="116" t="str">
        <f t="shared" ca="1" si="2"/>
        <v>iSPI(t)cum</v>
      </c>
      <c r="P7" s="117" t="str">
        <f t="shared" ref="P7:P70" ca="1" si="4">IF(ISNUMBER($K7), OFFSET($F7,-$H7,0) + IF($L7 = "XX", 1, 0), IF(NOT(OR($K7 = "XX", ISNUMBER($K7))), "iSV(t)per", IF(AND($K7 = "XX", $L7 = "XX"), 0, IF($L7 = "XX", 1, IF($K7 = "XX", -1, "iSV(t)per")))))</f>
        <v>iSV(t)per</v>
      </c>
      <c r="Q7" s="117" t="str">
        <f t="shared" si="3"/>
        <v>wo DT</v>
      </c>
      <c r="R7" s="150" t="str">
        <f t="shared" si="0"/>
        <v>iSV(t)cum</v>
      </c>
      <c r="S7" s="155"/>
      <c r="T7" s="1"/>
    </row>
    <row r="8" spans="1:21" x14ac:dyDescent="0.2">
      <c r="A8" s="95" t="str">
        <f ca="1">'Data Conv'!G8</f>
        <v/>
      </c>
      <c r="B8" s="95" t="str">
        <f ca="1">'Data Conv'!H8</f>
        <v/>
      </c>
      <c r="C8" s="107" t="str">
        <f ca="1">'EScalc Special'!I7</f>
        <v xml:space="preserve">  SPI(t)per</v>
      </c>
      <c r="D8" s="20" t="str">
        <f ca="1">'EScalc Special'!J7</f>
        <v xml:space="preserve">  SPI(t)cum</v>
      </c>
      <c r="E8" s="22" t="str">
        <f ca="1">'EScalc Special'!K7</f>
        <v>AT</v>
      </c>
      <c r="F8" s="20" t="str">
        <f ca="1">'EScalc Special'!L7</f>
        <v xml:space="preserve">  SV(t)per</v>
      </c>
      <c r="G8" s="53" t="str">
        <f ca="1">'EScalc Special'!M7</f>
        <v xml:space="preserve"> SV(t)cum</v>
      </c>
      <c r="H8" s="137" t="str">
        <f xml:space="preserve"> IF(M8 = "Period", "Count iEV XX", 'EScalc Special'!U7)</f>
        <v>Count iEV XX</v>
      </c>
      <c r="I8" s="59" t="str">
        <f xml:space="preserve"> IF(M8 = "Period", "Count iPV XX", 'EScalc Special'!V7)</f>
        <v>Count iPV XX</v>
      </c>
      <c r="J8" s="147"/>
      <c r="K8" s="95" t="str">
        <f>IF('Data Conv'!A8 = 0, "",'Data Conv'!A8)</f>
        <v/>
      </c>
      <c r="L8" s="95" t="str">
        <f>IF('Data Conv'!B8 = 0, "",'Data Conv'!B8)</f>
        <v/>
      </c>
      <c r="M8" s="122" t="str">
        <f>'EScalc Special'!R7</f>
        <v>Period</v>
      </c>
      <c r="N8" s="115" t="str">
        <f t="shared" ca="1" si="1"/>
        <v>iSPI(t)per</v>
      </c>
      <c r="O8" s="116" t="str">
        <f t="shared" ca="1" si="2"/>
        <v>iSPI(t)cum</v>
      </c>
      <c r="P8" s="117" t="str">
        <f t="shared" ca="1" si="4"/>
        <v>iSV(t)per</v>
      </c>
      <c r="Q8" s="117" t="str">
        <f t="shared" si="3"/>
        <v>wo DT</v>
      </c>
      <c r="R8" s="150" t="str">
        <f t="shared" si="0"/>
        <v>iSV(t)cum</v>
      </c>
      <c r="S8" s="155"/>
      <c r="T8" s="1"/>
    </row>
    <row r="9" spans="1:21" x14ac:dyDescent="0.2">
      <c r="A9" s="95" t="str">
        <f ca="1">'Data Conv'!G9</f>
        <v/>
      </c>
      <c r="B9" s="95" t="str">
        <f ca="1">'Data Conv'!H9</f>
        <v/>
      </c>
      <c r="C9" s="107" t="str">
        <f ca="1">'EScalc Special'!I8</f>
        <v xml:space="preserve">  SPI(t)per</v>
      </c>
      <c r="D9" s="20" t="str">
        <f ca="1">'EScalc Special'!J8</f>
        <v xml:space="preserve">  SPI(t)cum</v>
      </c>
      <c r="E9" s="22" t="str">
        <f ca="1">'EScalc Special'!K8</f>
        <v>AT</v>
      </c>
      <c r="F9" s="20" t="str">
        <f ca="1">'EScalc Special'!L8</f>
        <v xml:space="preserve">  SV(t)per</v>
      </c>
      <c r="G9" s="53" t="str">
        <f ca="1">'EScalc Special'!M8</f>
        <v xml:space="preserve"> SV(t)cum</v>
      </c>
      <c r="H9" s="137" t="str">
        <f xml:space="preserve"> IF(M9 = "Period", "Count iEV XX", 'EScalc Special'!U8)</f>
        <v>Count iEV XX</v>
      </c>
      <c r="I9" s="59" t="str">
        <f xml:space="preserve"> IF(M9 = "Period", "Count iPV XX", 'EScalc Special'!V8)</f>
        <v>Count iPV XX</v>
      </c>
      <c r="J9" s="147"/>
      <c r="K9" s="95" t="str">
        <f>IF('Data Conv'!A9 = 0, "",'Data Conv'!A9)</f>
        <v/>
      </c>
      <c r="L9" s="95" t="str">
        <f>IF('Data Conv'!B9 = 0, "",'Data Conv'!B9)</f>
        <v/>
      </c>
      <c r="M9" s="122" t="str">
        <f>'EScalc Special'!R8</f>
        <v>Period</v>
      </c>
      <c r="N9" s="115" t="str">
        <f t="shared" ca="1" si="1"/>
        <v>iSPI(t)per</v>
      </c>
      <c r="O9" s="116" t="str">
        <f t="shared" ca="1" si="2"/>
        <v>iSPI(t)cum</v>
      </c>
      <c r="P9" s="117" t="str">
        <f t="shared" ca="1" si="4"/>
        <v>iSV(t)per</v>
      </c>
      <c r="Q9" s="117" t="str">
        <f t="shared" si="3"/>
        <v>wo DT</v>
      </c>
      <c r="R9" s="150" t="str">
        <f t="shared" si="0"/>
        <v>iSV(t)cum</v>
      </c>
      <c r="S9" s="155"/>
      <c r="T9" s="1"/>
    </row>
    <row r="10" spans="1:21" x14ac:dyDescent="0.2">
      <c r="A10" s="95" t="str">
        <f ca="1">'Data Conv'!G10</f>
        <v/>
      </c>
      <c r="B10" s="95" t="str">
        <f ca="1">'Data Conv'!H10</f>
        <v/>
      </c>
      <c r="C10" s="107" t="str">
        <f ca="1">'EScalc Special'!I9</f>
        <v xml:space="preserve">  SPI(t)per</v>
      </c>
      <c r="D10" s="20" t="str">
        <f ca="1">'EScalc Special'!J9</f>
        <v xml:space="preserve">  SPI(t)cum</v>
      </c>
      <c r="E10" s="22" t="str">
        <f ca="1">'EScalc Special'!K9</f>
        <v>AT</v>
      </c>
      <c r="F10" s="20" t="str">
        <f ca="1">'EScalc Special'!L9</f>
        <v xml:space="preserve">  SV(t)per</v>
      </c>
      <c r="G10" s="53" t="str">
        <f ca="1">'EScalc Special'!M9</f>
        <v xml:space="preserve"> SV(t)cum</v>
      </c>
      <c r="H10" s="137" t="str">
        <f xml:space="preserve"> IF(M10 = "Period", "Count iEV XX", 'EScalc Special'!U9)</f>
        <v>Count iEV XX</v>
      </c>
      <c r="I10" s="59" t="str">
        <f xml:space="preserve"> IF(M10 = "Period", "Count iPV XX", 'EScalc Special'!V9)</f>
        <v>Count iPV XX</v>
      </c>
      <c r="J10" s="147"/>
      <c r="K10" s="95" t="str">
        <f>IF('Data Conv'!A10 = 0, "",'Data Conv'!A10)</f>
        <v/>
      </c>
      <c r="L10" s="95" t="str">
        <f>IF('Data Conv'!B10 = 0, "",'Data Conv'!B10)</f>
        <v/>
      </c>
      <c r="M10" s="122" t="str">
        <f>'EScalc Special'!R9</f>
        <v>Period</v>
      </c>
      <c r="N10" s="115" t="str">
        <f t="shared" ca="1" si="1"/>
        <v>iSPI(t)per</v>
      </c>
      <c r="O10" s="116" t="str">
        <f t="shared" ca="1" si="2"/>
        <v>iSPI(t)cum</v>
      </c>
      <c r="P10" s="117" t="str">
        <f t="shared" ca="1" si="4"/>
        <v>iSV(t)per</v>
      </c>
      <c r="Q10" s="117" t="str">
        <f t="shared" si="3"/>
        <v>wo DT</v>
      </c>
      <c r="R10" s="150" t="str">
        <f t="shared" si="0"/>
        <v>iSV(t)cum</v>
      </c>
      <c r="S10" s="155"/>
      <c r="T10" s="1"/>
    </row>
    <row r="11" spans="1:21" x14ac:dyDescent="0.2">
      <c r="A11" s="95" t="str">
        <f ca="1">'Data Conv'!G11</f>
        <v/>
      </c>
      <c r="B11" s="95" t="str">
        <f ca="1">'Data Conv'!H11</f>
        <v/>
      </c>
      <c r="C11" s="107" t="str">
        <f ca="1">'EScalc Special'!I10</f>
        <v xml:space="preserve">  SPI(t)per</v>
      </c>
      <c r="D11" s="20" t="str">
        <f ca="1">'EScalc Special'!J10</f>
        <v xml:space="preserve">  SPI(t)cum</v>
      </c>
      <c r="E11" s="22" t="str">
        <f ca="1">'EScalc Special'!K10</f>
        <v>AT</v>
      </c>
      <c r="F11" s="20" t="str">
        <f ca="1">'EScalc Special'!L10</f>
        <v xml:space="preserve">  SV(t)per</v>
      </c>
      <c r="G11" s="53" t="str">
        <f ca="1">'EScalc Special'!M10</f>
        <v xml:space="preserve"> SV(t)cum</v>
      </c>
      <c r="H11" s="137" t="str">
        <f xml:space="preserve"> IF(M11 = "Period", "Count iEV XX", 'EScalc Special'!U10)</f>
        <v>Count iEV XX</v>
      </c>
      <c r="I11" s="59" t="str">
        <f xml:space="preserve"> IF(M11 = "Period", "Count iPV XX", 'EScalc Special'!V10)</f>
        <v>Count iPV XX</v>
      </c>
      <c r="J11" s="147"/>
      <c r="K11" s="95" t="str">
        <f>IF('Data Conv'!A11 = 0, "",'Data Conv'!A11)</f>
        <v/>
      </c>
      <c r="L11" s="95" t="str">
        <f>IF('Data Conv'!B11 = 0, "",'Data Conv'!B11)</f>
        <v/>
      </c>
      <c r="M11" s="122" t="str">
        <f>'EScalc Special'!R10</f>
        <v>Period</v>
      </c>
      <c r="N11" s="115" t="str">
        <f t="shared" ca="1" si="1"/>
        <v>iSPI(t)per</v>
      </c>
      <c r="O11" s="116" t="str">
        <f t="shared" ca="1" si="2"/>
        <v>iSPI(t)cum</v>
      </c>
      <c r="P11" s="117" t="str">
        <f t="shared" ca="1" si="4"/>
        <v>iSV(t)per</v>
      </c>
      <c r="Q11" s="117" t="str">
        <f t="shared" si="3"/>
        <v>wo DT</v>
      </c>
      <c r="R11" s="150" t="str">
        <f t="shared" si="0"/>
        <v>iSV(t)cum</v>
      </c>
      <c r="S11" s="155"/>
      <c r="T11" s="1"/>
    </row>
    <row r="12" spans="1:21" x14ac:dyDescent="0.2">
      <c r="A12" s="95" t="str">
        <f ca="1">'Data Conv'!G12</f>
        <v/>
      </c>
      <c r="B12" s="95" t="str">
        <f ca="1">'Data Conv'!H12</f>
        <v/>
      </c>
      <c r="C12" s="107" t="str">
        <f ca="1">'EScalc Special'!I11</f>
        <v xml:space="preserve">  SPI(t)per</v>
      </c>
      <c r="D12" s="20" t="str">
        <f ca="1">'EScalc Special'!J11</f>
        <v xml:space="preserve">  SPI(t)cum</v>
      </c>
      <c r="E12" s="22" t="str">
        <f ca="1">'EScalc Special'!K11</f>
        <v>AT</v>
      </c>
      <c r="F12" s="20" t="str">
        <f ca="1">'EScalc Special'!L11</f>
        <v xml:space="preserve">  SV(t)per</v>
      </c>
      <c r="G12" s="53" t="str">
        <f ca="1">'EScalc Special'!M11</f>
        <v xml:space="preserve"> SV(t)cum</v>
      </c>
      <c r="H12" s="137" t="str">
        <f xml:space="preserve"> IF(M12 = "Period", "Count iEV XX", 'EScalc Special'!U11)</f>
        <v>Count iEV XX</v>
      </c>
      <c r="I12" s="59" t="str">
        <f xml:space="preserve"> IF(M12 = "Period", "Count iPV XX", 'EScalc Special'!V11)</f>
        <v>Count iPV XX</v>
      </c>
      <c r="J12" s="147"/>
      <c r="K12" s="95" t="str">
        <f>IF('Data Conv'!A12 = 0, "",'Data Conv'!A12)</f>
        <v/>
      </c>
      <c r="L12" s="95" t="str">
        <f>IF('Data Conv'!B12 = 0, "",'Data Conv'!B12)</f>
        <v/>
      </c>
      <c r="M12" s="122" t="str">
        <f>'EScalc Special'!R11</f>
        <v>Period</v>
      </c>
      <c r="N12" s="115" t="str">
        <f t="shared" ca="1" si="1"/>
        <v>iSPI(t)per</v>
      </c>
      <c r="O12" s="116" t="str">
        <f t="shared" ca="1" si="2"/>
        <v>iSPI(t)cum</v>
      </c>
      <c r="P12" s="117" t="str">
        <f t="shared" ca="1" si="4"/>
        <v>iSV(t)per</v>
      </c>
      <c r="Q12" s="117" t="str">
        <f t="shared" si="3"/>
        <v>wo DT</v>
      </c>
      <c r="R12" s="150" t="str">
        <f t="shared" si="0"/>
        <v>iSV(t)cum</v>
      </c>
      <c r="S12" s="155"/>
      <c r="T12" s="1"/>
    </row>
    <row r="13" spans="1:21" x14ac:dyDescent="0.2">
      <c r="A13" s="95" t="str">
        <f ca="1">'Data Conv'!G13</f>
        <v/>
      </c>
      <c r="B13" s="95" t="str">
        <f ca="1">'Data Conv'!H13</f>
        <v/>
      </c>
      <c r="C13" s="107" t="str">
        <f ca="1">'EScalc Special'!I12</f>
        <v xml:space="preserve">  SPI(t)per</v>
      </c>
      <c r="D13" s="20" t="str">
        <f ca="1">'EScalc Special'!J12</f>
        <v xml:space="preserve">  SPI(t)cum</v>
      </c>
      <c r="E13" s="22" t="str">
        <f ca="1">'EScalc Special'!K12</f>
        <v>AT</v>
      </c>
      <c r="F13" s="20" t="str">
        <f ca="1">'EScalc Special'!L12</f>
        <v xml:space="preserve">  SV(t)per</v>
      </c>
      <c r="G13" s="53" t="str">
        <f ca="1">'EScalc Special'!M12</f>
        <v xml:space="preserve"> SV(t)cum</v>
      </c>
      <c r="H13" s="137" t="str">
        <f xml:space="preserve"> IF(M13 = "Period", "Count iEV XX", 'EScalc Special'!U12)</f>
        <v>Count iEV XX</v>
      </c>
      <c r="I13" s="59" t="str">
        <f xml:space="preserve"> IF(M13 = "Period", "Count iPV XX", 'EScalc Special'!V12)</f>
        <v>Count iPV XX</v>
      </c>
      <c r="J13" s="147"/>
      <c r="K13" s="95" t="str">
        <f>IF('Data Conv'!A13 = 0, "",'Data Conv'!A13)</f>
        <v/>
      </c>
      <c r="L13" s="95" t="str">
        <f>IF('Data Conv'!B13 = 0, "",'Data Conv'!B13)</f>
        <v/>
      </c>
      <c r="M13" s="122" t="str">
        <f>'EScalc Special'!R12</f>
        <v>Period</v>
      </c>
      <c r="N13" s="115" t="str">
        <f t="shared" ca="1" si="1"/>
        <v>iSPI(t)per</v>
      </c>
      <c r="O13" s="116" t="str">
        <f t="shared" ca="1" si="2"/>
        <v>iSPI(t)cum</v>
      </c>
      <c r="P13" s="117" t="str">
        <f t="shared" ca="1" si="4"/>
        <v>iSV(t)per</v>
      </c>
      <c r="Q13" s="117" t="str">
        <f t="shared" si="3"/>
        <v>wo DT</v>
      </c>
      <c r="R13" s="150" t="str">
        <f t="shared" si="0"/>
        <v>iSV(t)cum</v>
      </c>
      <c r="S13" s="155"/>
      <c r="T13" s="1"/>
    </row>
    <row r="14" spans="1:21" x14ac:dyDescent="0.2">
      <c r="A14" s="95" t="str">
        <f ca="1">'Data Conv'!G14</f>
        <v/>
      </c>
      <c r="B14" s="95" t="str">
        <f ca="1">'Data Conv'!H14</f>
        <v/>
      </c>
      <c r="C14" s="107" t="str">
        <f ca="1">'EScalc Special'!I13</f>
        <v xml:space="preserve">  SPI(t)per</v>
      </c>
      <c r="D14" s="20" t="str">
        <f ca="1">'EScalc Special'!J13</f>
        <v xml:space="preserve">  SPI(t)cum</v>
      </c>
      <c r="E14" s="22" t="str">
        <f ca="1">'EScalc Special'!K13</f>
        <v>AT</v>
      </c>
      <c r="F14" s="20" t="str">
        <f ca="1">'EScalc Special'!L13</f>
        <v xml:space="preserve">  SV(t)per</v>
      </c>
      <c r="G14" s="53" t="str">
        <f ca="1">'EScalc Special'!M13</f>
        <v xml:space="preserve"> SV(t)cum</v>
      </c>
      <c r="H14" s="137" t="str">
        <f xml:space="preserve"> IF(M14 = "Period", "Count iEV XX", 'EScalc Special'!U13)</f>
        <v>Count iEV XX</v>
      </c>
      <c r="I14" s="59" t="str">
        <f xml:space="preserve"> IF(M14 = "Period", "Count iPV XX", 'EScalc Special'!V13)</f>
        <v>Count iPV XX</v>
      </c>
      <c r="J14" s="147"/>
      <c r="K14" s="95" t="str">
        <f>IF('Data Conv'!A14 = 0, "",'Data Conv'!A14)</f>
        <v/>
      </c>
      <c r="L14" s="95" t="str">
        <f>IF('Data Conv'!B14 = 0, "",'Data Conv'!B14)</f>
        <v/>
      </c>
      <c r="M14" s="122" t="str">
        <f>'EScalc Special'!R13</f>
        <v>Period</v>
      </c>
      <c r="N14" s="115" t="str">
        <f t="shared" ca="1" si="1"/>
        <v>iSPI(t)per</v>
      </c>
      <c r="O14" s="116" t="str">
        <f t="shared" ca="1" si="2"/>
        <v>iSPI(t)cum</v>
      </c>
      <c r="P14" s="117" t="str">
        <f t="shared" ca="1" si="4"/>
        <v>iSV(t)per</v>
      </c>
      <c r="Q14" s="117" t="str">
        <f t="shared" si="3"/>
        <v>wo DT</v>
      </c>
      <c r="R14" s="150" t="str">
        <f t="shared" si="0"/>
        <v>iSV(t)cum</v>
      </c>
      <c r="S14" s="155"/>
      <c r="T14" s="1"/>
      <c r="U14" s="1"/>
    </row>
    <row r="15" spans="1:21" x14ac:dyDescent="0.2">
      <c r="A15" s="95" t="str">
        <f ca="1">'Data Conv'!G15</f>
        <v/>
      </c>
      <c r="B15" s="95" t="str">
        <f ca="1">'Data Conv'!H15</f>
        <v/>
      </c>
      <c r="C15" s="107" t="str">
        <f ca="1">'EScalc Special'!I14</f>
        <v xml:space="preserve">  SPI(t)per</v>
      </c>
      <c r="D15" s="20" t="str">
        <f ca="1">'EScalc Special'!J14</f>
        <v xml:space="preserve">  SPI(t)cum</v>
      </c>
      <c r="E15" s="22" t="str">
        <f ca="1">'EScalc Special'!K14</f>
        <v>AT</v>
      </c>
      <c r="F15" s="20" t="str">
        <f ca="1">'EScalc Special'!L14</f>
        <v xml:space="preserve">  SV(t)per</v>
      </c>
      <c r="G15" s="53" t="str">
        <f ca="1">'EScalc Special'!M14</f>
        <v xml:space="preserve"> SV(t)cum</v>
      </c>
      <c r="H15" s="137" t="str">
        <f xml:space="preserve"> IF(M15 = "Period", "Count iEV XX", 'EScalc Special'!U14)</f>
        <v>Count iEV XX</v>
      </c>
      <c r="I15" s="59" t="str">
        <f xml:space="preserve"> IF(M15 = "Period", "Count iPV XX", 'EScalc Special'!V14)</f>
        <v>Count iPV XX</v>
      </c>
      <c r="J15" s="147"/>
      <c r="K15" s="95" t="str">
        <f>IF('Data Conv'!A15 = 0, "",'Data Conv'!A15)</f>
        <v/>
      </c>
      <c r="L15" s="95" t="str">
        <f>IF('Data Conv'!B15 = 0, "",'Data Conv'!B15)</f>
        <v/>
      </c>
      <c r="M15" s="122" t="str">
        <f>'EScalc Special'!R14</f>
        <v>Period</v>
      </c>
      <c r="N15" s="115" t="str">
        <f t="shared" ca="1" si="1"/>
        <v>iSPI(t)per</v>
      </c>
      <c r="O15" s="116" t="str">
        <f t="shared" ca="1" si="2"/>
        <v>iSPI(t)cum</v>
      </c>
      <c r="P15" s="117" t="str">
        <f t="shared" ca="1" si="4"/>
        <v>iSV(t)per</v>
      </c>
      <c r="Q15" s="117" t="str">
        <f t="shared" si="3"/>
        <v>wo DT</v>
      </c>
      <c r="R15" s="150" t="str">
        <f t="shared" si="0"/>
        <v>iSV(t)cum</v>
      </c>
      <c r="S15" s="155"/>
      <c r="T15" s="1"/>
      <c r="U15" s="1"/>
    </row>
    <row r="16" spans="1:21" x14ac:dyDescent="0.2">
      <c r="A16" s="95" t="str">
        <f ca="1">'Data Conv'!G16</f>
        <v/>
      </c>
      <c r="B16" s="95" t="str">
        <f ca="1">'Data Conv'!H16</f>
        <v/>
      </c>
      <c r="C16" s="107" t="str">
        <f ca="1">'EScalc Special'!I15</f>
        <v xml:space="preserve">  SPI(t)per</v>
      </c>
      <c r="D16" s="20" t="str">
        <f ca="1">'EScalc Special'!J15</f>
        <v xml:space="preserve">  SPI(t)cum</v>
      </c>
      <c r="E16" s="22" t="str">
        <f ca="1">'EScalc Special'!K15</f>
        <v>AT</v>
      </c>
      <c r="F16" s="20" t="str">
        <f ca="1">'EScalc Special'!L15</f>
        <v xml:space="preserve">  SV(t)per</v>
      </c>
      <c r="G16" s="53" t="str">
        <f ca="1">'EScalc Special'!M15</f>
        <v xml:space="preserve"> SV(t)cum</v>
      </c>
      <c r="H16" s="137" t="str">
        <f xml:space="preserve"> IF(M16 = "Period", "Count iEV XX", 'EScalc Special'!U15)</f>
        <v>Count iEV XX</v>
      </c>
      <c r="I16" s="59" t="str">
        <f xml:space="preserve"> IF(M16 = "Period", "Count iPV XX", 'EScalc Special'!V15)</f>
        <v>Count iPV XX</v>
      </c>
      <c r="J16" s="147"/>
      <c r="K16" s="95" t="str">
        <f>IF('Data Conv'!A16 = 0, "",'Data Conv'!A16)</f>
        <v/>
      </c>
      <c r="L16" s="95" t="str">
        <f>IF('Data Conv'!B16 = 0, "",'Data Conv'!B16)</f>
        <v/>
      </c>
      <c r="M16" s="122" t="str">
        <f>'EScalc Special'!R15</f>
        <v>Period</v>
      </c>
      <c r="N16" s="115" t="str">
        <f t="shared" ca="1" si="1"/>
        <v>iSPI(t)per</v>
      </c>
      <c r="O16" s="116" t="str">
        <f t="shared" ca="1" si="2"/>
        <v>iSPI(t)cum</v>
      </c>
      <c r="P16" s="117" t="str">
        <f t="shared" ca="1" si="4"/>
        <v>iSV(t)per</v>
      </c>
      <c r="Q16" s="117" t="str">
        <f t="shared" si="3"/>
        <v>wo DT</v>
      </c>
      <c r="R16" s="150" t="str">
        <f t="shared" si="0"/>
        <v>iSV(t)cum</v>
      </c>
      <c r="S16" s="155"/>
      <c r="T16" s="1"/>
      <c r="U16" s="1"/>
    </row>
    <row r="17" spans="1:21" x14ac:dyDescent="0.2">
      <c r="A17" s="95" t="str">
        <f ca="1">'Data Conv'!G17</f>
        <v/>
      </c>
      <c r="B17" s="95" t="str">
        <f ca="1">'Data Conv'!H17</f>
        <v/>
      </c>
      <c r="C17" s="107" t="str">
        <f ca="1">'EScalc Special'!I16</f>
        <v xml:space="preserve">  SPI(t)per</v>
      </c>
      <c r="D17" s="20" t="str">
        <f ca="1">'EScalc Special'!J16</f>
        <v xml:space="preserve">  SPI(t)cum</v>
      </c>
      <c r="E17" s="22" t="str">
        <f ca="1">'EScalc Special'!K16</f>
        <v>AT</v>
      </c>
      <c r="F17" s="20" t="str">
        <f ca="1">'EScalc Special'!L16</f>
        <v xml:space="preserve">  SV(t)per</v>
      </c>
      <c r="G17" s="53" t="str">
        <f ca="1">'EScalc Special'!M16</f>
        <v xml:space="preserve"> SV(t)cum</v>
      </c>
      <c r="H17" s="137" t="str">
        <f xml:space="preserve"> IF(M17 = "Period", "Count iEV XX", 'EScalc Special'!U16)</f>
        <v>Count iEV XX</v>
      </c>
      <c r="I17" s="59" t="str">
        <f xml:space="preserve"> IF(M17 = "Period", "Count iPV XX", 'EScalc Special'!V16)</f>
        <v>Count iPV XX</v>
      </c>
      <c r="J17" s="147"/>
      <c r="K17" s="95" t="str">
        <f>IF('Data Conv'!A17 = 0, "",'Data Conv'!A17)</f>
        <v/>
      </c>
      <c r="L17" s="95" t="str">
        <f>IF('Data Conv'!B17 = 0, "",'Data Conv'!B17)</f>
        <v/>
      </c>
      <c r="M17" s="122" t="str">
        <f>'EScalc Special'!R16</f>
        <v>Period</v>
      </c>
      <c r="N17" s="115" t="str">
        <f t="shared" ca="1" si="1"/>
        <v>iSPI(t)per</v>
      </c>
      <c r="O17" s="116" t="str">
        <f t="shared" ca="1" si="2"/>
        <v>iSPI(t)cum</v>
      </c>
      <c r="P17" s="117" t="str">
        <f t="shared" ca="1" si="4"/>
        <v>iSV(t)per</v>
      </c>
      <c r="Q17" s="117" t="str">
        <f t="shared" si="3"/>
        <v>wo DT</v>
      </c>
      <c r="R17" s="150" t="str">
        <f t="shared" si="0"/>
        <v>iSV(t)cum</v>
      </c>
      <c r="S17" s="155"/>
      <c r="T17" s="1"/>
      <c r="U17" s="1"/>
    </row>
    <row r="18" spans="1:21" x14ac:dyDescent="0.2">
      <c r="A18" s="95" t="str">
        <f ca="1">'Data Conv'!G18</f>
        <v/>
      </c>
      <c r="B18" s="95" t="str">
        <f ca="1">'Data Conv'!H18</f>
        <v/>
      </c>
      <c r="C18" s="107" t="str">
        <f ca="1">'EScalc Special'!I17</f>
        <v xml:space="preserve">  SPI(t)per</v>
      </c>
      <c r="D18" s="20" t="str">
        <f ca="1">'EScalc Special'!J17</f>
        <v xml:space="preserve">  SPI(t)cum</v>
      </c>
      <c r="E18" s="22" t="str">
        <f ca="1">'EScalc Special'!K17</f>
        <v>AT</v>
      </c>
      <c r="F18" s="20" t="str">
        <f ca="1">'EScalc Special'!L17</f>
        <v xml:space="preserve">  SV(t)per</v>
      </c>
      <c r="G18" s="53" t="str">
        <f ca="1">'EScalc Special'!M17</f>
        <v xml:space="preserve"> SV(t)cum</v>
      </c>
      <c r="H18" s="137" t="str">
        <f xml:space="preserve"> IF(M18 = "Period", "Count iEV XX", 'EScalc Special'!U17)</f>
        <v>Count iEV XX</v>
      </c>
      <c r="I18" s="59" t="str">
        <f xml:space="preserve"> IF(M18 = "Period", "Count iPV XX", 'EScalc Special'!V17)</f>
        <v>Count iPV XX</v>
      </c>
      <c r="J18" s="147"/>
      <c r="K18" s="95" t="str">
        <f>IF('Data Conv'!A18 = 0, "",'Data Conv'!A18)</f>
        <v/>
      </c>
      <c r="L18" s="95" t="str">
        <f>IF('Data Conv'!B18 = 0, "",'Data Conv'!B18)</f>
        <v/>
      </c>
      <c r="M18" s="122" t="str">
        <f>'EScalc Special'!R17</f>
        <v>Period</v>
      </c>
      <c r="N18" s="115" t="str">
        <f t="shared" ca="1" si="1"/>
        <v>iSPI(t)per</v>
      </c>
      <c r="O18" s="116" t="str">
        <f t="shared" ca="1" si="2"/>
        <v>iSPI(t)cum</v>
      </c>
      <c r="P18" s="117" t="str">
        <f t="shared" ca="1" si="4"/>
        <v>iSV(t)per</v>
      </c>
      <c r="Q18" s="117" t="str">
        <f t="shared" si="3"/>
        <v>wo DT</v>
      </c>
      <c r="R18" s="150" t="str">
        <f t="shared" si="0"/>
        <v>iSV(t)cum</v>
      </c>
      <c r="S18" s="155"/>
      <c r="T18" s="1"/>
    </row>
    <row r="19" spans="1:21" x14ac:dyDescent="0.2">
      <c r="A19" s="95" t="str">
        <f ca="1">'Data Conv'!G19</f>
        <v/>
      </c>
      <c r="B19" s="95" t="str">
        <f ca="1">'Data Conv'!H19</f>
        <v/>
      </c>
      <c r="C19" s="107" t="str">
        <f ca="1">'EScalc Special'!I18</f>
        <v xml:space="preserve">  SPI(t)per</v>
      </c>
      <c r="D19" s="20" t="str">
        <f ca="1">'EScalc Special'!J18</f>
        <v xml:space="preserve">  SPI(t)cum</v>
      </c>
      <c r="E19" s="22" t="str">
        <f ca="1">'EScalc Special'!K18</f>
        <v>AT</v>
      </c>
      <c r="F19" s="20" t="str">
        <f ca="1">'EScalc Special'!L18</f>
        <v xml:space="preserve">  SV(t)per</v>
      </c>
      <c r="G19" s="53" t="str">
        <f ca="1">'EScalc Special'!M18</f>
        <v xml:space="preserve"> SV(t)cum</v>
      </c>
      <c r="H19" s="137" t="str">
        <f xml:space="preserve"> IF(M19 = "Period", "Count iEV XX", 'EScalc Special'!U18)</f>
        <v>Count iEV XX</v>
      </c>
      <c r="I19" s="59" t="str">
        <f xml:space="preserve"> IF(M19 = "Period", "Count iPV XX", 'EScalc Special'!V18)</f>
        <v>Count iPV XX</v>
      </c>
      <c r="J19" s="147"/>
      <c r="K19" s="95" t="str">
        <f>IF('Data Conv'!A19 = 0, "",'Data Conv'!A19)</f>
        <v/>
      </c>
      <c r="L19" s="95" t="str">
        <f>IF('Data Conv'!B19 = 0, "",'Data Conv'!B19)</f>
        <v/>
      </c>
      <c r="M19" s="122" t="str">
        <f>'EScalc Special'!R18</f>
        <v>Period</v>
      </c>
      <c r="N19" s="115" t="str">
        <f t="shared" ca="1" si="1"/>
        <v>iSPI(t)per</v>
      </c>
      <c r="O19" s="116" t="str">
        <f t="shared" ca="1" si="2"/>
        <v>iSPI(t)cum</v>
      </c>
      <c r="P19" s="117" t="str">
        <f t="shared" ca="1" si="4"/>
        <v>iSV(t)per</v>
      </c>
      <c r="Q19" s="117" t="str">
        <f t="shared" si="3"/>
        <v>wo DT</v>
      </c>
      <c r="R19" s="150" t="str">
        <f t="shared" si="0"/>
        <v>iSV(t)cum</v>
      </c>
      <c r="S19" s="155"/>
      <c r="T19" s="1"/>
    </row>
    <row r="20" spans="1:21" x14ac:dyDescent="0.2">
      <c r="A20" s="95" t="str">
        <f ca="1">'Data Conv'!G20</f>
        <v/>
      </c>
      <c r="B20" s="95" t="str">
        <f ca="1">'Data Conv'!H20</f>
        <v/>
      </c>
      <c r="C20" s="107" t="str">
        <f ca="1">'EScalc Special'!I19</f>
        <v xml:space="preserve">  SPI(t)per</v>
      </c>
      <c r="D20" s="20" t="str">
        <f ca="1">'EScalc Special'!J19</f>
        <v xml:space="preserve">  SPI(t)cum</v>
      </c>
      <c r="E20" s="22" t="str">
        <f ca="1">'EScalc Special'!K19</f>
        <v>AT</v>
      </c>
      <c r="F20" s="20" t="str">
        <f ca="1">'EScalc Special'!L19</f>
        <v xml:space="preserve">  SV(t)per</v>
      </c>
      <c r="G20" s="53" t="str">
        <f ca="1">'EScalc Special'!M19</f>
        <v xml:space="preserve"> SV(t)cum</v>
      </c>
      <c r="H20" s="137" t="str">
        <f xml:space="preserve"> IF(M20 = "Period", "Count iEV XX", 'EScalc Special'!U19)</f>
        <v>Count iEV XX</v>
      </c>
      <c r="I20" s="59" t="str">
        <f xml:space="preserve"> IF(M20 = "Period", "Count iPV XX", 'EScalc Special'!V19)</f>
        <v>Count iPV XX</v>
      </c>
      <c r="J20" s="147"/>
      <c r="K20" s="95" t="str">
        <f>IF('Data Conv'!A20 = 0, "",'Data Conv'!A20)</f>
        <v/>
      </c>
      <c r="L20" s="95" t="str">
        <f>IF('Data Conv'!B20 = 0, "",'Data Conv'!B20)</f>
        <v/>
      </c>
      <c r="M20" s="122" t="str">
        <f>'EScalc Special'!R19</f>
        <v>Period</v>
      </c>
      <c r="N20" s="115" t="str">
        <f t="shared" ca="1" si="1"/>
        <v>iSPI(t)per</v>
      </c>
      <c r="O20" s="116" t="str">
        <f t="shared" ca="1" si="2"/>
        <v>iSPI(t)cum</v>
      </c>
      <c r="P20" s="117" t="str">
        <f t="shared" ca="1" si="4"/>
        <v>iSV(t)per</v>
      </c>
      <c r="Q20" s="117" t="str">
        <f t="shared" si="3"/>
        <v>wo DT</v>
      </c>
      <c r="R20" s="150" t="str">
        <f t="shared" si="0"/>
        <v>iSV(t)cum</v>
      </c>
      <c r="S20" s="155"/>
      <c r="T20" s="1"/>
    </row>
    <row r="21" spans="1:21" x14ac:dyDescent="0.2">
      <c r="A21" s="95" t="str">
        <f ca="1">'Data Conv'!G21</f>
        <v/>
      </c>
      <c r="B21" s="95" t="str">
        <f ca="1">'Data Conv'!H21</f>
        <v/>
      </c>
      <c r="C21" s="107" t="str">
        <f ca="1">'EScalc Special'!I20</f>
        <v xml:space="preserve">  SPI(t)per</v>
      </c>
      <c r="D21" s="20" t="str">
        <f ca="1">'EScalc Special'!J20</f>
        <v xml:space="preserve">  SPI(t)cum</v>
      </c>
      <c r="E21" s="22" t="str">
        <f ca="1">'EScalc Special'!K20</f>
        <v>AT</v>
      </c>
      <c r="F21" s="20" t="str">
        <f ca="1">'EScalc Special'!L20</f>
        <v xml:space="preserve">  SV(t)per</v>
      </c>
      <c r="G21" s="53" t="str">
        <f ca="1">'EScalc Special'!M20</f>
        <v xml:space="preserve"> SV(t)cum</v>
      </c>
      <c r="H21" s="137" t="str">
        <f xml:space="preserve"> IF(M21 = "Period", "Count iEV XX", 'EScalc Special'!U20)</f>
        <v>Count iEV XX</v>
      </c>
      <c r="I21" s="59" t="str">
        <f xml:space="preserve"> IF(M21 = "Period", "Count iPV XX", 'EScalc Special'!V20)</f>
        <v>Count iPV XX</v>
      </c>
      <c r="J21" s="147"/>
      <c r="K21" s="95" t="str">
        <f>IF('Data Conv'!A21 = 0, "",'Data Conv'!A21)</f>
        <v/>
      </c>
      <c r="L21" s="95" t="str">
        <f>IF('Data Conv'!B21 = 0, "",'Data Conv'!B21)</f>
        <v/>
      </c>
      <c r="M21" s="122" t="str">
        <f>'EScalc Special'!R20</f>
        <v>Period</v>
      </c>
      <c r="N21" s="115" t="str">
        <f t="shared" ca="1" si="1"/>
        <v>iSPI(t)per</v>
      </c>
      <c r="O21" s="116" t="str">
        <f t="shared" ca="1" si="2"/>
        <v>iSPI(t)cum</v>
      </c>
      <c r="P21" s="117" t="str">
        <f t="shared" ca="1" si="4"/>
        <v>iSV(t)per</v>
      </c>
      <c r="Q21" s="117" t="str">
        <f t="shared" si="3"/>
        <v>wo DT</v>
      </c>
      <c r="R21" s="150" t="str">
        <f t="shared" si="0"/>
        <v>iSV(t)cum</v>
      </c>
      <c r="S21" s="155"/>
      <c r="T21" s="1"/>
    </row>
    <row r="22" spans="1:21" x14ac:dyDescent="0.2">
      <c r="A22" s="95" t="str">
        <f ca="1">'Data Conv'!G22</f>
        <v/>
      </c>
      <c r="B22" s="95" t="str">
        <f ca="1">'Data Conv'!H22</f>
        <v/>
      </c>
      <c r="C22" s="107" t="str">
        <f ca="1">'EScalc Special'!I21</f>
        <v xml:space="preserve">  SPI(t)per</v>
      </c>
      <c r="D22" s="20" t="str">
        <f ca="1">'EScalc Special'!J21</f>
        <v xml:space="preserve">  SPI(t)cum</v>
      </c>
      <c r="E22" s="22" t="str">
        <f ca="1">'EScalc Special'!K21</f>
        <v>AT</v>
      </c>
      <c r="F22" s="20" t="str">
        <f ca="1">'EScalc Special'!L21</f>
        <v xml:space="preserve">  SV(t)per</v>
      </c>
      <c r="G22" s="53" t="str">
        <f ca="1">'EScalc Special'!M21</f>
        <v xml:space="preserve"> SV(t)cum</v>
      </c>
      <c r="H22" s="137" t="str">
        <f xml:space="preserve"> IF(M22 = "Period", "Count iEV XX", 'EScalc Special'!U21)</f>
        <v>Count iEV XX</v>
      </c>
      <c r="I22" s="59" t="str">
        <f xml:space="preserve"> IF(M22 = "Period", "Count iPV XX", 'EScalc Special'!V21)</f>
        <v>Count iPV XX</v>
      </c>
      <c r="J22" s="147"/>
      <c r="K22" s="95" t="str">
        <f>IF('Data Conv'!A22 = 0, "",'Data Conv'!A22)</f>
        <v/>
      </c>
      <c r="L22" s="95" t="str">
        <f>IF('Data Conv'!B22 = 0, "",'Data Conv'!B22)</f>
        <v/>
      </c>
      <c r="M22" s="122" t="str">
        <f>'EScalc Special'!R21</f>
        <v>Period</v>
      </c>
      <c r="N22" s="115" t="str">
        <f t="shared" ca="1" si="1"/>
        <v>iSPI(t)per</v>
      </c>
      <c r="O22" s="116" t="str">
        <f t="shared" ca="1" si="2"/>
        <v>iSPI(t)cum</v>
      </c>
      <c r="P22" s="117" t="str">
        <f t="shared" ca="1" si="4"/>
        <v>iSV(t)per</v>
      </c>
      <c r="Q22" s="117" t="str">
        <f t="shared" si="3"/>
        <v>wo DT</v>
      </c>
      <c r="R22" s="150" t="str">
        <f t="shared" si="0"/>
        <v>iSV(t)cum</v>
      </c>
      <c r="S22" s="155"/>
      <c r="T22" s="1"/>
    </row>
    <row r="23" spans="1:21" x14ac:dyDescent="0.2">
      <c r="A23" s="95" t="str">
        <f ca="1">'Data Conv'!G23</f>
        <v/>
      </c>
      <c r="B23" s="95" t="str">
        <f ca="1">'Data Conv'!H23</f>
        <v/>
      </c>
      <c r="C23" s="107" t="str">
        <f ca="1">'EScalc Special'!I22</f>
        <v xml:space="preserve">  SPI(t)per</v>
      </c>
      <c r="D23" s="20" t="str">
        <f ca="1">'EScalc Special'!J22</f>
        <v xml:space="preserve">  SPI(t)cum</v>
      </c>
      <c r="E23" s="22" t="str">
        <f ca="1">'EScalc Special'!K22</f>
        <v>AT</v>
      </c>
      <c r="F23" s="20" t="str">
        <f ca="1">'EScalc Special'!L22</f>
        <v xml:space="preserve">  SV(t)per</v>
      </c>
      <c r="G23" s="53" t="str">
        <f ca="1">'EScalc Special'!M22</f>
        <v xml:space="preserve"> SV(t)cum</v>
      </c>
      <c r="H23" s="137" t="str">
        <f xml:space="preserve"> IF(M23 = "Period", "Count iEV XX", 'EScalc Special'!U22)</f>
        <v>Count iEV XX</v>
      </c>
      <c r="I23" s="59" t="str">
        <f xml:space="preserve"> IF(M23 = "Period", "Count iPV XX", 'EScalc Special'!V22)</f>
        <v>Count iPV XX</v>
      </c>
      <c r="J23" s="147"/>
      <c r="K23" s="95" t="str">
        <f>IF('Data Conv'!A23 = 0, "",'Data Conv'!A23)</f>
        <v/>
      </c>
      <c r="L23" s="95" t="str">
        <f>IF('Data Conv'!B23 = 0, "",'Data Conv'!B23)</f>
        <v/>
      </c>
      <c r="M23" s="122" t="str">
        <f>'EScalc Special'!R22</f>
        <v>Period</v>
      </c>
      <c r="N23" s="115" t="str">
        <f t="shared" ca="1" si="1"/>
        <v>iSPI(t)per</v>
      </c>
      <c r="O23" s="116" t="str">
        <f t="shared" ca="1" si="2"/>
        <v>iSPI(t)cum</v>
      </c>
      <c r="P23" s="117" t="str">
        <f t="shared" ca="1" si="4"/>
        <v>iSV(t)per</v>
      </c>
      <c r="Q23" s="117" t="str">
        <f t="shared" si="3"/>
        <v>wo DT</v>
      </c>
      <c r="R23" s="150" t="str">
        <f t="shared" si="0"/>
        <v>iSV(t)cum</v>
      </c>
      <c r="S23" s="155"/>
      <c r="T23" s="1"/>
    </row>
    <row r="24" spans="1:21" x14ac:dyDescent="0.2">
      <c r="A24" s="95" t="str">
        <f ca="1">'Data Conv'!G24</f>
        <v/>
      </c>
      <c r="B24" s="95" t="str">
        <f ca="1">'Data Conv'!H24</f>
        <v/>
      </c>
      <c r="C24" s="107" t="str">
        <f ca="1">'EScalc Special'!I23</f>
        <v xml:space="preserve">  SPI(t)per</v>
      </c>
      <c r="D24" s="20" t="str">
        <f ca="1">'EScalc Special'!J23</f>
        <v xml:space="preserve">  SPI(t)cum</v>
      </c>
      <c r="E24" s="22" t="str">
        <f ca="1">'EScalc Special'!K23</f>
        <v>AT</v>
      </c>
      <c r="F24" s="20" t="str">
        <f ca="1">'EScalc Special'!L23</f>
        <v xml:space="preserve">  SV(t)per</v>
      </c>
      <c r="G24" s="53" t="str">
        <f ca="1">'EScalc Special'!M23</f>
        <v xml:space="preserve"> SV(t)cum</v>
      </c>
      <c r="H24" s="137" t="str">
        <f xml:space="preserve"> IF(M24 = "Period", "Count iEV XX", 'EScalc Special'!U23)</f>
        <v>Count iEV XX</v>
      </c>
      <c r="I24" s="59" t="str">
        <f xml:space="preserve"> IF(M24 = "Period", "Count iPV XX", 'EScalc Special'!V23)</f>
        <v>Count iPV XX</v>
      </c>
      <c r="J24" s="147"/>
      <c r="K24" s="95" t="str">
        <f>IF('Data Conv'!A24 = 0, "",'Data Conv'!A24)</f>
        <v/>
      </c>
      <c r="L24" s="95" t="str">
        <f>IF('Data Conv'!B24 = 0, "",'Data Conv'!B24)</f>
        <v/>
      </c>
      <c r="M24" s="122" t="str">
        <f>'EScalc Special'!R23</f>
        <v>Period</v>
      </c>
      <c r="N24" s="115" t="str">
        <f t="shared" ca="1" si="1"/>
        <v>iSPI(t)per</v>
      </c>
      <c r="O24" s="116" t="str">
        <f t="shared" ca="1" si="2"/>
        <v>iSPI(t)cum</v>
      </c>
      <c r="P24" s="117" t="str">
        <f t="shared" ca="1" si="4"/>
        <v>iSV(t)per</v>
      </c>
      <c r="Q24" s="117" t="str">
        <f t="shared" si="3"/>
        <v>wo DT</v>
      </c>
      <c r="R24" s="150" t="str">
        <f t="shared" si="0"/>
        <v>iSV(t)cum</v>
      </c>
      <c r="S24" s="155"/>
      <c r="T24" s="1"/>
    </row>
    <row r="25" spans="1:21" x14ac:dyDescent="0.2">
      <c r="A25" s="95" t="str">
        <f ca="1">'Data Conv'!G25</f>
        <v/>
      </c>
      <c r="B25" s="95" t="str">
        <f ca="1">'Data Conv'!H25</f>
        <v/>
      </c>
      <c r="C25" s="107" t="str">
        <f ca="1">'EScalc Special'!I24</f>
        <v xml:space="preserve">  SPI(t)per</v>
      </c>
      <c r="D25" s="20" t="str">
        <f ca="1">'EScalc Special'!J24</f>
        <v xml:space="preserve">  SPI(t)cum</v>
      </c>
      <c r="E25" s="22" t="str">
        <f ca="1">'EScalc Special'!K24</f>
        <v>AT</v>
      </c>
      <c r="F25" s="20" t="str">
        <f ca="1">'EScalc Special'!L24</f>
        <v xml:space="preserve">  SV(t)per</v>
      </c>
      <c r="G25" s="53" t="str">
        <f ca="1">'EScalc Special'!M24</f>
        <v xml:space="preserve"> SV(t)cum</v>
      </c>
      <c r="H25" s="137" t="str">
        <f xml:space="preserve"> IF(M25 = "Period", "Count iEV XX", 'EScalc Special'!U24)</f>
        <v>Count iEV XX</v>
      </c>
      <c r="I25" s="59" t="str">
        <f xml:space="preserve"> IF(M25 = "Period", "Count iPV XX", 'EScalc Special'!V24)</f>
        <v>Count iPV XX</v>
      </c>
      <c r="J25" s="147"/>
      <c r="K25" s="95" t="str">
        <f>IF('Data Conv'!A25 = 0, "",'Data Conv'!A25)</f>
        <v/>
      </c>
      <c r="L25" s="95" t="str">
        <f>IF('Data Conv'!B25 = 0, "",'Data Conv'!B25)</f>
        <v/>
      </c>
      <c r="M25" s="122" t="str">
        <f>'EScalc Special'!R24</f>
        <v>Period</v>
      </c>
      <c r="N25" s="115" t="str">
        <f t="shared" ca="1" si="1"/>
        <v>iSPI(t)per</v>
      </c>
      <c r="O25" s="116" t="str">
        <f t="shared" ca="1" si="2"/>
        <v>iSPI(t)cum</v>
      </c>
      <c r="P25" s="117" t="str">
        <f t="shared" ca="1" si="4"/>
        <v>iSV(t)per</v>
      </c>
      <c r="Q25" s="117" t="str">
        <f t="shared" si="3"/>
        <v>wo DT</v>
      </c>
      <c r="R25" s="150" t="str">
        <f t="shared" si="0"/>
        <v>iSV(t)cum</v>
      </c>
      <c r="S25" s="155"/>
      <c r="T25" s="1"/>
    </row>
    <row r="26" spans="1:21" x14ac:dyDescent="0.2">
      <c r="A26" s="95" t="str">
        <f ca="1">'Data Conv'!G26</f>
        <v/>
      </c>
      <c r="B26" s="95" t="str">
        <f ca="1">'Data Conv'!H26</f>
        <v/>
      </c>
      <c r="C26" s="107" t="str">
        <f ca="1">'EScalc Special'!I25</f>
        <v xml:space="preserve">  SPI(t)per</v>
      </c>
      <c r="D26" s="20" t="str">
        <f ca="1">'EScalc Special'!J25</f>
        <v xml:space="preserve">  SPI(t)cum</v>
      </c>
      <c r="E26" s="22" t="str">
        <f ca="1">'EScalc Special'!K25</f>
        <v>AT</v>
      </c>
      <c r="F26" s="20" t="str">
        <f ca="1">'EScalc Special'!L25</f>
        <v xml:space="preserve">  SV(t)per</v>
      </c>
      <c r="G26" s="53" t="str">
        <f ca="1">'EScalc Special'!M25</f>
        <v xml:space="preserve"> SV(t)cum</v>
      </c>
      <c r="H26" s="137" t="str">
        <f xml:space="preserve"> IF(M26 = "Period", "Count iEV XX", 'EScalc Special'!U25)</f>
        <v>Count iEV XX</v>
      </c>
      <c r="I26" s="59" t="str">
        <f xml:space="preserve"> IF(M26 = "Period", "Count iPV XX", 'EScalc Special'!V25)</f>
        <v>Count iPV XX</v>
      </c>
      <c r="J26" s="147"/>
      <c r="K26" s="95" t="str">
        <f>IF('Data Conv'!A26 = 0, "",'Data Conv'!A26)</f>
        <v/>
      </c>
      <c r="L26" s="95" t="str">
        <f>IF('Data Conv'!B26 = 0, "",'Data Conv'!B26)</f>
        <v/>
      </c>
      <c r="M26" s="122" t="str">
        <f>'EScalc Special'!R25</f>
        <v>Period</v>
      </c>
      <c r="N26" s="115" t="str">
        <f t="shared" ca="1" si="1"/>
        <v>iSPI(t)per</v>
      </c>
      <c r="O26" s="116" t="str">
        <f t="shared" ca="1" si="2"/>
        <v>iSPI(t)cum</v>
      </c>
      <c r="P26" s="117" t="str">
        <f t="shared" ca="1" si="4"/>
        <v>iSV(t)per</v>
      </c>
      <c r="Q26" s="117" t="str">
        <f t="shared" si="3"/>
        <v>wo DT</v>
      </c>
      <c r="R26" s="150" t="str">
        <f t="shared" si="0"/>
        <v>iSV(t)cum</v>
      </c>
      <c r="S26" s="155"/>
      <c r="T26" s="1"/>
    </row>
    <row r="27" spans="1:21" x14ac:dyDescent="0.2">
      <c r="A27" s="95" t="str">
        <f ca="1">'Data Conv'!G27</f>
        <v/>
      </c>
      <c r="B27" s="95" t="str">
        <f ca="1">'Data Conv'!H27</f>
        <v/>
      </c>
      <c r="C27" s="107" t="str">
        <f ca="1">'EScalc Special'!I26</f>
        <v xml:space="preserve">  SPI(t)per</v>
      </c>
      <c r="D27" s="20" t="str">
        <f ca="1">'EScalc Special'!J26</f>
        <v xml:space="preserve">  SPI(t)cum</v>
      </c>
      <c r="E27" s="22" t="str">
        <f ca="1">'EScalc Special'!K26</f>
        <v>AT</v>
      </c>
      <c r="F27" s="20" t="str">
        <f ca="1">'EScalc Special'!L26</f>
        <v xml:space="preserve">  SV(t)per</v>
      </c>
      <c r="G27" s="53" t="str">
        <f ca="1">'EScalc Special'!M26</f>
        <v xml:space="preserve"> SV(t)cum</v>
      </c>
      <c r="H27" s="137" t="str">
        <f xml:space="preserve"> IF(M27 = "Period", "Count iEV XX", 'EScalc Special'!U26)</f>
        <v>Count iEV XX</v>
      </c>
      <c r="I27" s="59" t="str">
        <f xml:space="preserve"> IF(M27 = "Period", "Count iPV XX", 'EScalc Special'!V26)</f>
        <v>Count iPV XX</v>
      </c>
      <c r="J27" s="147"/>
      <c r="K27" s="95" t="str">
        <f>IF('Data Conv'!A27 = 0, "",'Data Conv'!A27)</f>
        <v/>
      </c>
      <c r="L27" s="95" t="str">
        <f>IF('Data Conv'!B27 = 0, "",'Data Conv'!B27)</f>
        <v/>
      </c>
      <c r="M27" s="122" t="str">
        <f>'EScalc Special'!R26</f>
        <v>Period</v>
      </c>
      <c r="N27" s="115" t="str">
        <f t="shared" ca="1" si="1"/>
        <v>iSPI(t)per</v>
      </c>
      <c r="O27" s="116" t="str">
        <f t="shared" ca="1" si="2"/>
        <v>iSPI(t)cum</v>
      </c>
      <c r="P27" s="117" t="str">
        <f t="shared" ca="1" si="4"/>
        <v>iSV(t)per</v>
      </c>
      <c r="Q27" s="117" t="str">
        <f t="shared" si="3"/>
        <v>wo DT</v>
      </c>
      <c r="R27" s="150" t="str">
        <f t="shared" si="0"/>
        <v>iSV(t)cum</v>
      </c>
      <c r="S27" s="155"/>
      <c r="T27" s="1"/>
    </row>
    <row r="28" spans="1:21" x14ac:dyDescent="0.2">
      <c r="A28" s="95" t="str">
        <f ca="1">'Data Conv'!G28</f>
        <v/>
      </c>
      <c r="B28" s="95" t="str">
        <f ca="1">'Data Conv'!H28</f>
        <v/>
      </c>
      <c r="C28" s="107" t="str">
        <f ca="1">'EScalc Special'!I27</f>
        <v xml:space="preserve">  SPI(t)per</v>
      </c>
      <c r="D28" s="20" t="str">
        <f ca="1">'EScalc Special'!J27</f>
        <v xml:space="preserve">  SPI(t)cum</v>
      </c>
      <c r="E28" s="22" t="str">
        <f ca="1">'EScalc Special'!K27</f>
        <v>AT</v>
      </c>
      <c r="F28" s="20" t="str">
        <f ca="1">'EScalc Special'!L27</f>
        <v xml:space="preserve">  SV(t)per</v>
      </c>
      <c r="G28" s="53" t="str">
        <f ca="1">'EScalc Special'!M27</f>
        <v xml:space="preserve"> SV(t)cum</v>
      </c>
      <c r="H28" s="137" t="str">
        <f xml:space="preserve"> IF(M28 = "Period", "Count iEV XX", 'EScalc Special'!U27)</f>
        <v>Count iEV XX</v>
      </c>
      <c r="I28" s="59" t="str">
        <f xml:space="preserve"> IF(M28 = "Period", "Count iPV XX", 'EScalc Special'!V27)</f>
        <v>Count iPV XX</v>
      </c>
      <c r="J28" s="147"/>
      <c r="K28" s="95" t="str">
        <f>IF('Data Conv'!A28 = 0, "",'Data Conv'!A28)</f>
        <v/>
      </c>
      <c r="L28" s="95" t="str">
        <f>IF('Data Conv'!B28 = 0, "",'Data Conv'!B28)</f>
        <v/>
      </c>
      <c r="M28" s="122" t="str">
        <f>'EScalc Special'!R27</f>
        <v>Period</v>
      </c>
      <c r="N28" s="115" t="str">
        <f t="shared" ca="1" si="1"/>
        <v>iSPI(t)per</v>
      </c>
      <c r="O28" s="116" t="str">
        <f t="shared" ca="1" si="2"/>
        <v>iSPI(t)cum</v>
      </c>
      <c r="P28" s="117" t="str">
        <f t="shared" ca="1" si="4"/>
        <v>iSV(t)per</v>
      </c>
      <c r="Q28" s="117" t="str">
        <f t="shared" si="3"/>
        <v>wo DT</v>
      </c>
      <c r="R28" s="150" t="str">
        <f t="shared" si="0"/>
        <v>iSV(t)cum</v>
      </c>
      <c r="S28" s="155"/>
      <c r="T28" s="1"/>
    </row>
    <row r="29" spans="1:21" x14ac:dyDescent="0.2">
      <c r="A29" s="95" t="str">
        <f ca="1">'Data Conv'!G29</f>
        <v/>
      </c>
      <c r="B29" s="95" t="str">
        <f ca="1">'Data Conv'!H29</f>
        <v/>
      </c>
      <c r="C29" s="107" t="str">
        <f ca="1">'EScalc Special'!I28</f>
        <v xml:space="preserve">  SPI(t)per</v>
      </c>
      <c r="D29" s="20" t="str">
        <f ca="1">'EScalc Special'!J28</f>
        <v xml:space="preserve">  SPI(t)cum</v>
      </c>
      <c r="E29" s="22" t="str">
        <f ca="1">'EScalc Special'!K28</f>
        <v>AT</v>
      </c>
      <c r="F29" s="20" t="str">
        <f ca="1">'EScalc Special'!L28</f>
        <v xml:space="preserve">  SV(t)per</v>
      </c>
      <c r="G29" s="53" t="str">
        <f ca="1">'EScalc Special'!M28</f>
        <v xml:space="preserve"> SV(t)cum</v>
      </c>
      <c r="H29" s="137" t="str">
        <f xml:space="preserve"> IF(M29 = "Period", "Count iEV XX", 'EScalc Special'!U28)</f>
        <v>Count iEV XX</v>
      </c>
      <c r="I29" s="59" t="str">
        <f xml:space="preserve"> IF(M29 = "Period", "Count iPV XX", 'EScalc Special'!V28)</f>
        <v>Count iPV XX</v>
      </c>
      <c r="J29" s="147"/>
      <c r="K29" s="95" t="str">
        <f>IF('Data Conv'!A29 = 0, "",'Data Conv'!A29)</f>
        <v/>
      </c>
      <c r="L29" s="95" t="str">
        <f>IF('Data Conv'!B29 = 0, "",'Data Conv'!B29)</f>
        <v/>
      </c>
      <c r="M29" s="122" t="str">
        <f>'EScalc Special'!R28</f>
        <v>Period</v>
      </c>
      <c r="N29" s="115" t="str">
        <f t="shared" ca="1" si="1"/>
        <v>iSPI(t)per</v>
      </c>
      <c r="O29" s="116" t="str">
        <f t="shared" ca="1" si="2"/>
        <v>iSPI(t)cum</v>
      </c>
      <c r="P29" s="117" t="str">
        <f t="shared" ca="1" si="4"/>
        <v>iSV(t)per</v>
      </c>
      <c r="Q29" s="117" t="str">
        <f t="shared" si="3"/>
        <v>wo DT</v>
      </c>
      <c r="R29" s="150" t="str">
        <f t="shared" si="0"/>
        <v>iSV(t)cum</v>
      </c>
      <c r="S29" s="155"/>
      <c r="T29" s="1"/>
    </row>
    <row r="30" spans="1:21" x14ac:dyDescent="0.2">
      <c r="A30" s="95" t="str">
        <f ca="1">'Data Conv'!G30</f>
        <v/>
      </c>
      <c r="B30" s="95" t="str">
        <f ca="1">'Data Conv'!H30</f>
        <v/>
      </c>
      <c r="C30" s="107" t="str">
        <f ca="1">'EScalc Special'!I29</f>
        <v xml:space="preserve">  SPI(t)per</v>
      </c>
      <c r="D30" s="20" t="str">
        <f ca="1">'EScalc Special'!J29</f>
        <v xml:space="preserve">  SPI(t)cum</v>
      </c>
      <c r="E30" s="22" t="str">
        <f ca="1">'EScalc Special'!K29</f>
        <v>AT</v>
      </c>
      <c r="F30" s="20" t="str">
        <f ca="1">'EScalc Special'!L29</f>
        <v xml:space="preserve">  SV(t)per</v>
      </c>
      <c r="G30" s="53" t="str">
        <f ca="1">'EScalc Special'!M29</f>
        <v xml:space="preserve"> SV(t)cum</v>
      </c>
      <c r="H30" s="137" t="str">
        <f xml:space="preserve"> IF(M30 = "Period", "Count iEV XX", 'EScalc Special'!U29)</f>
        <v>Count iEV XX</v>
      </c>
      <c r="I30" s="59" t="str">
        <f xml:space="preserve"> IF(M30 = "Period", "Count iPV XX", 'EScalc Special'!V29)</f>
        <v>Count iPV XX</v>
      </c>
      <c r="J30" s="147"/>
      <c r="K30" s="95" t="str">
        <f>IF('Data Conv'!A30 = 0, "",'Data Conv'!A30)</f>
        <v/>
      </c>
      <c r="L30" s="95" t="str">
        <f>IF('Data Conv'!B30 = 0, "",'Data Conv'!B30)</f>
        <v/>
      </c>
      <c r="M30" s="122" t="str">
        <f>'EScalc Special'!R29</f>
        <v>Period</v>
      </c>
      <c r="N30" s="115" t="str">
        <f t="shared" ca="1" si="1"/>
        <v>iSPI(t)per</v>
      </c>
      <c r="O30" s="116" t="str">
        <f t="shared" ca="1" si="2"/>
        <v>iSPI(t)cum</v>
      </c>
      <c r="P30" s="117" t="str">
        <f t="shared" ca="1" si="4"/>
        <v>iSV(t)per</v>
      </c>
      <c r="Q30" s="117" t="str">
        <f t="shared" si="3"/>
        <v>wo DT</v>
      </c>
      <c r="R30" s="150" t="str">
        <f t="shared" si="0"/>
        <v>iSV(t)cum</v>
      </c>
      <c r="S30" s="155"/>
      <c r="T30" s="1"/>
    </row>
    <row r="31" spans="1:21" x14ac:dyDescent="0.2">
      <c r="A31" s="95" t="str">
        <f ca="1">'Data Conv'!G31</f>
        <v/>
      </c>
      <c r="B31" s="95" t="str">
        <f ca="1">'Data Conv'!H31</f>
        <v/>
      </c>
      <c r="C31" s="107" t="str">
        <f ca="1">'EScalc Special'!I30</f>
        <v xml:space="preserve">  SPI(t)per</v>
      </c>
      <c r="D31" s="20" t="str">
        <f ca="1">'EScalc Special'!J30</f>
        <v xml:space="preserve">  SPI(t)cum</v>
      </c>
      <c r="E31" s="22" t="str">
        <f ca="1">'EScalc Special'!K30</f>
        <v>AT</v>
      </c>
      <c r="F31" s="20" t="str">
        <f ca="1">'EScalc Special'!L30</f>
        <v xml:space="preserve">  SV(t)per</v>
      </c>
      <c r="G31" s="53" t="str">
        <f ca="1">'EScalc Special'!M30</f>
        <v xml:space="preserve"> SV(t)cum</v>
      </c>
      <c r="H31" s="137" t="str">
        <f xml:space="preserve"> IF(M31 = "Period", "Count iEV XX", 'EScalc Special'!U30)</f>
        <v>Count iEV XX</v>
      </c>
      <c r="I31" s="59" t="str">
        <f xml:space="preserve"> IF(M31 = "Period", "Count iPV XX", 'EScalc Special'!V30)</f>
        <v>Count iPV XX</v>
      </c>
      <c r="J31" s="147"/>
      <c r="K31" s="95" t="str">
        <f>IF('Data Conv'!A31 = 0, "",'Data Conv'!A31)</f>
        <v/>
      </c>
      <c r="L31" s="95" t="str">
        <f>IF('Data Conv'!B31 = 0, "",'Data Conv'!B31)</f>
        <v/>
      </c>
      <c r="M31" s="122" t="str">
        <f>'EScalc Special'!R30</f>
        <v>Period</v>
      </c>
      <c r="N31" s="115" t="str">
        <f t="shared" ca="1" si="1"/>
        <v>iSPI(t)per</v>
      </c>
      <c r="O31" s="116" t="str">
        <f t="shared" ca="1" si="2"/>
        <v>iSPI(t)cum</v>
      </c>
      <c r="P31" s="117" t="str">
        <f t="shared" ca="1" si="4"/>
        <v>iSV(t)per</v>
      </c>
      <c r="Q31" s="117" t="str">
        <f t="shared" si="3"/>
        <v>wo DT</v>
      </c>
      <c r="R31" s="150" t="str">
        <f t="shared" si="0"/>
        <v>iSV(t)cum</v>
      </c>
      <c r="S31" s="155"/>
      <c r="T31" s="1"/>
    </row>
    <row r="32" spans="1:21" x14ac:dyDescent="0.2">
      <c r="A32" s="95" t="str">
        <f ca="1">'Data Conv'!G32</f>
        <v/>
      </c>
      <c r="B32" s="95" t="str">
        <f ca="1">'Data Conv'!H32</f>
        <v/>
      </c>
      <c r="C32" s="107" t="str">
        <f ca="1">'EScalc Special'!I31</f>
        <v xml:space="preserve">  SPI(t)per</v>
      </c>
      <c r="D32" s="20" t="str">
        <f ca="1">'EScalc Special'!J31</f>
        <v xml:space="preserve">  SPI(t)cum</v>
      </c>
      <c r="E32" s="22" t="str">
        <f ca="1">'EScalc Special'!K31</f>
        <v>AT</v>
      </c>
      <c r="F32" s="20" t="str">
        <f ca="1">'EScalc Special'!L31</f>
        <v xml:space="preserve">  SV(t)per</v>
      </c>
      <c r="G32" s="53" t="str">
        <f ca="1">'EScalc Special'!M31</f>
        <v xml:space="preserve"> SV(t)cum</v>
      </c>
      <c r="H32" s="137" t="str">
        <f xml:space="preserve"> IF(M32 = "Period", "Count iEV XX", 'EScalc Special'!U31)</f>
        <v>Count iEV XX</v>
      </c>
      <c r="I32" s="59" t="str">
        <f xml:space="preserve"> IF(M32 = "Period", "Count iPV XX", 'EScalc Special'!V31)</f>
        <v>Count iPV XX</v>
      </c>
      <c r="J32" s="147"/>
      <c r="K32" s="95" t="str">
        <f>IF('Data Conv'!A32 = 0, "",'Data Conv'!A32)</f>
        <v/>
      </c>
      <c r="L32" s="95" t="str">
        <f>IF('Data Conv'!B32 = 0, "",'Data Conv'!B32)</f>
        <v/>
      </c>
      <c r="M32" s="122" t="str">
        <f>'EScalc Special'!R31</f>
        <v>Period</v>
      </c>
      <c r="N32" s="115" t="str">
        <f t="shared" ca="1" si="1"/>
        <v>iSPI(t)per</v>
      </c>
      <c r="O32" s="116" t="str">
        <f t="shared" ca="1" si="2"/>
        <v>iSPI(t)cum</v>
      </c>
      <c r="P32" s="117" t="str">
        <f t="shared" ca="1" si="4"/>
        <v>iSV(t)per</v>
      </c>
      <c r="Q32" s="117" t="str">
        <f t="shared" si="3"/>
        <v>wo DT</v>
      </c>
      <c r="R32" s="150" t="str">
        <f t="shared" si="0"/>
        <v>iSV(t)cum</v>
      </c>
      <c r="S32" s="155"/>
      <c r="T32" s="1"/>
    </row>
    <row r="33" spans="1:20" x14ac:dyDescent="0.2">
      <c r="A33" s="95" t="str">
        <f ca="1">'Data Conv'!G33</f>
        <v/>
      </c>
      <c r="B33" s="95" t="str">
        <f ca="1">'Data Conv'!H33</f>
        <v/>
      </c>
      <c r="C33" s="107" t="str">
        <f ca="1">'EScalc Special'!I32</f>
        <v xml:space="preserve">  SPI(t)per</v>
      </c>
      <c r="D33" s="20" t="str">
        <f ca="1">'EScalc Special'!J32</f>
        <v xml:space="preserve">  SPI(t)cum</v>
      </c>
      <c r="E33" s="22" t="str">
        <f ca="1">'EScalc Special'!K32</f>
        <v>AT</v>
      </c>
      <c r="F33" s="20" t="str">
        <f ca="1">'EScalc Special'!L32</f>
        <v xml:space="preserve">  SV(t)per</v>
      </c>
      <c r="G33" s="53" t="str">
        <f ca="1">'EScalc Special'!M32</f>
        <v xml:space="preserve"> SV(t)cum</v>
      </c>
      <c r="H33" s="137" t="str">
        <f xml:space="preserve"> IF(M33 = "Period", "Count iEV XX", 'EScalc Special'!U32)</f>
        <v>Count iEV XX</v>
      </c>
      <c r="I33" s="59" t="str">
        <f xml:space="preserve"> IF(M33 = "Period", "Count iPV XX", 'EScalc Special'!V32)</f>
        <v>Count iPV XX</v>
      </c>
      <c r="J33" s="147"/>
      <c r="K33" s="95" t="str">
        <f>IF('Data Conv'!A33 = 0, "",'Data Conv'!A33)</f>
        <v/>
      </c>
      <c r="L33" s="95" t="str">
        <f>IF('Data Conv'!B33 = 0, "",'Data Conv'!B33)</f>
        <v/>
      </c>
      <c r="M33" s="122" t="str">
        <f>'EScalc Special'!R32</f>
        <v>Period</v>
      </c>
      <c r="N33" s="115" t="str">
        <f t="shared" ca="1" si="1"/>
        <v>iSPI(t)per</v>
      </c>
      <c r="O33" s="116" t="str">
        <f t="shared" ca="1" si="2"/>
        <v>iSPI(t)cum</v>
      </c>
      <c r="P33" s="117" t="str">
        <f t="shared" ca="1" si="4"/>
        <v>iSV(t)per</v>
      </c>
      <c r="Q33" s="117" t="str">
        <f t="shared" si="3"/>
        <v>wo DT</v>
      </c>
      <c r="R33" s="150" t="str">
        <f t="shared" si="0"/>
        <v>iSV(t)cum</v>
      </c>
      <c r="S33" s="155"/>
      <c r="T33" s="1"/>
    </row>
    <row r="34" spans="1:20" x14ac:dyDescent="0.2">
      <c r="A34" s="95" t="str">
        <f ca="1">'Data Conv'!G34</f>
        <v/>
      </c>
      <c r="B34" s="95" t="str">
        <f ca="1">'Data Conv'!H34</f>
        <v/>
      </c>
      <c r="C34" s="107" t="str">
        <f ca="1">'EScalc Special'!I33</f>
        <v xml:space="preserve">  SPI(t)per</v>
      </c>
      <c r="D34" s="20" t="str">
        <f ca="1">'EScalc Special'!J33</f>
        <v xml:space="preserve">  SPI(t)cum</v>
      </c>
      <c r="E34" s="22" t="str">
        <f ca="1">'EScalc Special'!K33</f>
        <v>AT</v>
      </c>
      <c r="F34" s="20" t="str">
        <f ca="1">'EScalc Special'!L33</f>
        <v xml:space="preserve">  SV(t)per</v>
      </c>
      <c r="G34" s="53" t="str">
        <f ca="1">'EScalc Special'!M33</f>
        <v xml:space="preserve"> SV(t)cum</v>
      </c>
      <c r="H34" s="137" t="str">
        <f xml:space="preserve"> IF(M34 = "Period", "Count iEV XX", 'EScalc Special'!U33)</f>
        <v>Count iEV XX</v>
      </c>
      <c r="I34" s="59" t="str">
        <f xml:space="preserve"> IF(M34 = "Period", "Count iPV XX", 'EScalc Special'!V33)</f>
        <v>Count iPV XX</v>
      </c>
      <c r="J34" s="147"/>
      <c r="K34" s="95" t="str">
        <f>IF('Data Conv'!A34 = 0, "",'Data Conv'!A34)</f>
        <v/>
      </c>
      <c r="L34" s="95" t="str">
        <f>IF('Data Conv'!B34 = 0, "",'Data Conv'!B34)</f>
        <v/>
      </c>
      <c r="M34" s="122" t="str">
        <f>'EScalc Special'!R33</f>
        <v>Period</v>
      </c>
      <c r="N34" s="115" t="str">
        <f t="shared" ca="1" si="1"/>
        <v>iSPI(t)per</v>
      </c>
      <c r="O34" s="116" t="str">
        <f t="shared" ca="1" si="2"/>
        <v>iSPI(t)cum</v>
      </c>
      <c r="P34" s="117" t="str">
        <f t="shared" ca="1" si="4"/>
        <v>iSV(t)per</v>
      </c>
      <c r="Q34" s="117" t="str">
        <f t="shared" si="3"/>
        <v>wo DT</v>
      </c>
      <c r="R34" s="150" t="str">
        <f t="shared" si="0"/>
        <v>iSV(t)cum</v>
      </c>
      <c r="S34" s="155"/>
    </row>
    <row r="35" spans="1:20" x14ac:dyDescent="0.2">
      <c r="A35" s="95" t="str">
        <f ca="1">'Data Conv'!G35</f>
        <v/>
      </c>
      <c r="B35" s="95" t="str">
        <f ca="1">'Data Conv'!H35</f>
        <v/>
      </c>
      <c r="C35" s="107" t="str">
        <f ca="1">'EScalc Special'!I34</f>
        <v xml:space="preserve">  SPI(t)per</v>
      </c>
      <c r="D35" s="20" t="str">
        <f ca="1">'EScalc Special'!J34</f>
        <v xml:space="preserve">  SPI(t)cum</v>
      </c>
      <c r="E35" s="22" t="str">
        <f ca="1">'EScalc Special'!K34</f>
        <v>AT</v>
      </c>
      <c r="F35" s="20" t="str">
        <f ca="1">'EScalc Special'!L34</f>
        <v xml:space="preserve">  SV(t)per</v>
      </c>
      <c r="G35" s="53" t="str">
        <f ca="1">'EScalc Special'!M34</f>
        <v xml:space="preserve"> SV(t)cum</v>
      </c>
      <c r="H35" s="137" t="str">
        <f xml:space="preserve"> IF(M35 = "Period", "Count iEV XX", 'EScalc Special'!U34)</f>
        <v>Count iEV XX</v>
      </c>
      <c r="I35" s="59" t="str">
        <f xml:space="preserve"> IF(M35 = "Period", "Count iPV XX", 'EScalc Special'!V34)</f>
        <v>Count iPV XX</v>
      </c>
      <c r="J35" s="147"/>
      <c r="K35" s="95" t="str">
        <f>IF('Data Conv'!A35 = 0, "",'Data Conv'!A35)</f>
        <v/>
      </c>
      <c r="L35" s="95" t="str">
        <f>IF('Data Conv'!B35 = 0, "",'Data Conv'!B35)</f>
        <v/>
      </c>
      <c r="M35" s="122" t="str">
        <f>'EScalc Special'!R34</f>
        <v>Period</v>
      </c>
      <c r="N35" s="115" t="str">
        <f t="shared" ca="1" si="1"/>
        <v>iSPI(t)per</v>
      </c>
      <c r="O35" s="116" t="str">
        <f t="shared" ca="1" si="2"/>
        <v>iSPI(t)cum</v>
      </c>
      <c r="P35" s="117" t="str">
        <f t="shared" ca="1" si="4"/>
        <v>iSV(t)per</v>
      </c>
      <c r="Q35" s="117" t="str">
        <f t="shared" si="3"/>
        <v>wo DT</v>
      </c>
      <c r="R35" s="150" t="str">
        <f t="shared" si="0"/>
        <v>iSV(t)cum</v>
      </c>
      <c r="S35" s="155"/>
    </row>
    <row r="36" spans="1:20" x14ac:dyDescent="0.2">
      <c r="A36" s="95" t="str">
        <f ca="1">'Data Conv'!G36</f>
        <v/>
      </c>
      <c r="B36" s="95" t="str">
        <f ca="1">'Data Conv'!H36</f>
        <v/>
      </c>
      <c r="C36" s="107" t="str">
        <f ca="1">'EScalc Special'!I35</f>
        <v xml:space="preserve">  SPI(t)per</v>
      </c>
      <c r="D36" s="20" t="str">
        <f ca="1">'EScalc Special'!J35</f>
        <v xml:space="preserve">  SPI(t)cum</v>
      </c>
      <c r="E36" s="22" t="str">
        <f ca="1">'EScalc Special'!K35</f>
        <v>AT</v>
      </c>
      <c r="F36" s="20" t="str">
        <f ca="1">'EScalc Special'!L35</f>
        <v xml:space="preserve">  SV(t)per</v>
      </c>
      <c r="G36" s="53" t="str">
        <f ca="1">'EScalc Special'!M35</f>
        <v xml:space="preserve"> SV(t)cum</v>
      </c>
      <c r="H36" s="137" t="str">
        <f xml:space="preserve"> IF(M36 = "Period", "Count iEV XX", 'EScalc Special'!U35)</f>
        <v>Count iEV XX</v>
      </c>
      <c r="I36" s="59" t="str">
        <f xml:space="preserve"> IF(M36 = "Period", "Count iPV XX", 'EScalc Special'!V35)</f>
        <v>Count iPV XX</v>
      </c>
      <c r="J36" s="147"/>
      <c r="K36" s="95" t="str">
        <f>IF('Data Conv'!A36 = 0, "",'Data Conv'!A36)</f>
        <v/>
      </c>
      <c r="L36" s="95" t="str">
        <f>IF('Data Conv'!B36 = 0, "",'Data Conv'!B36)</f>
        <v/>
      </c>
      <c r="M36" s="122" t="str">
        <f>'EScalc Special'!R35</f>
        <v>Period</v>
      </c>
      <c r="N36" s="115" t="str">
        <f t="shared" ca="1" si="1"/>
        <v>iSPI(t)per</v>
      </c>
      <c r="O36" s="116" t="str">
        <f t="shared" ca="1" si="2"/>
        <v>iSPI(t)cum</v>
      </c>
      <c r="P36" s="117" t="str">
        <f t="shared" ca="1" si="4"/>
        <v>iSV(t)per</v>
      </c>
      <c r="Q36" s="117" t="str">
        <f t="shared" si="3"/>
        <v>wo DT</v>
      </c>
      <c r="R36" s="150" t="str">
        <f t="shared" ref="R36:R53" si="5" xml:space="preserve"> IF(OR($K36 = "XX", ISNUMBER($K36)), $Q36 + $L$205 - $I36, "iSV(t)cum")</f>
        <v>iSV(t)cum</v>
      </c>
      <c r="S36" s="155"/>
    </row>
    <row r="37" spans="1:20" x14ac:dyDescent="0.2">
      <c r="A37" s="95" t="str">
        <f ca="1">'Data Conv'!G37</f>
        <v/>
      </c>
      <c r="B37" s="95" t="str">
        <f ca="1">'Data Conv'!H37</f>
        <v/>
      </c>
      <c r="C37" s="107" t="str">
        <f ca="1">'EScalc Special'!I36</f>
        <v xml:space="preserve">  SPI(t)per</v>
      </c>
      <c r="D37" s="20" t="str">
        <f ca="1">'EScalc Special'!J36</f>
        <v xml:space="preserve">  SPI(t)cum</v>
      </c>
      <c r="E37" s="22" t="str">
        <f ca="1">'EScalc Special'!K36</f>
        <v>AT</v>
      </c>
      <c r="F37" s="20" t="str">
        <f ca="1">'EScalc Special'!L36</f>
        <v xml:space="preserve">  SV(t)per</v>
      </c>
      <c r="G37" s="53" t="str">
        <f ca="1">'EScalc Special'!M36</f>
        <v xml:space="preserve"> SV(t)cum</v>
      </c>
      <c r="H37" s="137" t="str">
        <f xml:space="preserve"> IF(M37 = "Period", "Count iEV XX", 'EScalc Special'!U36)</f>
        <v>Count iEV XX</v>
      </c>
      <c r="I37" s="59" t="str">
        <f xml:space="preserve"> IF(M37 = "Period", "Count iPV XX", 'EScalc Special'!V36)</f>
        <v>Count iPV XX</v>
      </c>
      <c r="J37" s="147"/>
      <c r="K37" s="95" t="str">
        <f>IF('Data Conv'!A37 = 0, "",'Data Conv'!A37)</f>
        <v/>
      </c>
      <c r="L37" s="95" t="str">
        <f>IF('Data Conv'!B37 = 0, "",'Data Conv'!B37)</f>
        <v/>
      </c>
      <c r="M37" s="122" t="str">
        <f>'EScalc Special'!R36</f>
        <v>Period</v>
      </c>
      <c r="N37" s="115" t="str">
        <f t="shared" ca="1" si="1"/>
        <v>iSPI(t)per</v>
      </c>
      <c r="O37" s="116" t="str">
        <f t="shared" ca="1" si="2"/>
        <v>iSPI(t)cum</v>
      </c>
      <c r="P37" s="117" t="str">
        <f t="shared" ca="1" si="4"/>
        <v>iSV(t)per</v>
      </c>
      <c r="Q37" s="117" t="str">
        <f t="shared" si="3"/>
        <v>wo DT</v>
      </c>
      <c r="R37" s="150" t="str">
        <f t="shared" si="5"/>
        <v>iSV(t)cum</v>
      </c>
      <c r="S37" s="155"/>
    </row>
    <row r="38" spans="1:20" x14ac:dyDescent="0.2">
      <c r="A38" s="95" t="str">
        <f ca="1">'Data Conv'!G38</f>
        <v/>
      </c>
      <c r="B38" s="95" t="str">
        <f ca="1">'Data Conv'!H38</f>
        <v/>
      </c>
      <c r="C38" s="107" t="str">
        <f ca="1">'EScalc Special'!I37</f>
        <v xml:space="preserve">  SPI(t)per</v>
      </c>
      <c r="D38" s="20" t="str">
        <f ca="1">'EScalc Special'!J37</f>
        <v xml:space="preserve">  SPI(t)cum</v>
      </c>
      <c r="E38" s="22" t="str">
        <f ca="1">'EScalc Special'!K37</f>
        <v>AT</v>
      </c>
      <c r="F38" s="20" t="str">
        <f ca="1">'EScalc Special'!L37</f>
        <v xml:space="preserve">  SV(t)per</v>
      </c>
      <c r="G38" s="53" t="str">
        <f ca="1">'EScalc Special'!M37</f>
        <v xml:space="preserve"> SV(t)cum</v>
      </c>
      <c r="H38" s="137" t="str">
        <f xml:space="preserve"> IF(M38 = "Period", "Count iEV XX", 'EScalc Special'!U37)</f>
        <v>Count iEV XX</v>
      </c>
      <c r="I38" s="59" t="str">
        <f xml:space="preserve"> IF(M38 = "Period", "Count iPV XX", 'EScalc Special'!V37)</f>
        <v>Count iPV XX</v>
      </c>
      <c r="J38" s="147"/>
      <c r="K38" s="95" t="str">
        <f>IF('Data Conv'!A38 = 0, "",'Data Conv'!A38)</f>
        <v/>
      </c>
      <c r="L38" s="95" t="str">
        <f>IF('Data Conv'!B38 = 0, "",'Data Conv'!B38)</f>
        <v/>
      </c>
      <c r="M38" s="122" t="str">
        <f>'EScalc Special'!R37</f>
        <v>Period</v>
      </c>
      <c r="N38" s="115" t="str">
        <f t="shared" ca="1" si="1"/>
        <v>iSPI(t)per</v>
      </c>
      <c r="O38" s="116" t="str">
        <f t="shared" ca="1" si="2"/>
        <v>iSPI(t)cum</v>
      </c>
      <c r="P38" s="117" t="str">
        <f t="shared" ca="1" si="4"/>
        <v>iSV(t)per</v>
      </c>
      <c r="Q38" s="117" t="str">
        <f t="shared" si="3"/>
        <v>wo DT</v>
      </c>
      <c r="R38" s="150" t="str">
        <f t="shared" si="5"/>
        <v>iSV(t)cum</v>
      </c>
      <c r="S38" s="155"/>
    </row>
    <row r="39" spans="1:20" x14ac:dyDescent="0.2">
      <c r="A39" s="95" t="str">
        <f ca="1">'Data Conv'!G39</f>
        <v/>
      </c>
      <c r="B39" s="95" t="str">
        <f ca="1">'Data Conv'!H39</f>
        <v/>
      </c>
      <c r="C39" s="107" t="str">
        <f ca="1">'EScalc Special'!I38</f>
        <v xml:space="preserve">  SPI(t)per</v>
      </c>
      <c r="D39" s="20" t="str">
        <f ca="1">'EScalc Special'!J38</f>
        <v xml:space="preserve">  SPI(t)cum</v>
      </c>
      <c r="E39" s="22" t="str">
        <f ca="1">'EScalc Special'!K38</f>
        <v>AT</v>
      </c>
      <c r="F39" s="20" t="str">
        <f ca="1">'EScalc Special'!L38</f>
        <v xml:space="preserve">  SV(t)per</v>
      </c>
      <c r="G39" s="53" t="str">
        <f ca="1">'EScalc Special'!M38</f>
        <v xml:space="preserve"> SV(t)cum</v>
      </c>
      <c r="H39" s="137" t="str">
        <f xml:space="preserve"> IF(M39 = "Period", "Count iEV XX", 'EScalc Special'!U38)</f>
        <v>Count iEV XX</v>
      </c>
      <c r="I39" s="59" t="str">
        <f xml:space="preserve"> IF(M39 = "Period", "Count iPV XX", 'EScalc Special'!V38)</f>
        <v>Count iPV XX</v>
      </c>
      <c r="J39" s="147"/>
      <c r="K39" s="95" t="str">
        <f>IF('Data Conv'!A39 = 0, "",'Data Conv'!A39)</f>
        <v/>
      </c>
      <c r="L39" s="95" t="str">
        <f>IF('Data Conv'!B39 = 0, "",'Data Conv'!B39)</f>
        <v/>
      </c>
      <c r="M39" s="122" t="str">
        <f>'EScalc Special'!R38</f>
        <v>Period</v>
      </c>
      <c r="N39" s="115" t="str">
        <f t="shared" ca="1" si="1"/>
        <v>iSPI(t)per</v>
      </c>
      <c r="O39" s="116" t="str">
        <f t="shared" ca="1" si="2"/>
        <v>iSPI(t)cum</v>
      </c>
      <c r="P39" s="117" t="str">
        <f t="shared" ca="1" si="4"/>
        <v>iSV(t)per</v>
      </c>
      <c r="Q39" s="117" t="str">
        <f t="shared" si="3"/>
        <v>wo DT</v>
      </c>
      <c r="R39" s="150" t="str">
        <f t="shared" si="5"/>
        <v>iSV(t)cum</v>
      </c>
      <c r="S39" s="155"/>
    </row>
    <row r="40" spans="1:20" x14ac:dyDescent="0.2">
      <c r="A40" s="95" t="str">
        <f ca="1">'Data Conv'!G40</f>
        <v/>
      </c>
      <c r="B40" s="95" t="str">
        <f ca="1">'Data Conv'!H40</f>
        <v/>
      </c>
      <c r="C40" s="107" t="str">
        <f ca="1">'EScalc Special'!I39</f>
        <v xml:space="preserve">  SPI(t)per</v>
      </c>
      <c r="D40" s="20" t="str">
        <f ca="1">'EScalc Special'!J39</f>
        <v xml:space="preserve">  SPI(t)cum</v>
      </c>
      <c r="E40" s="22" t="str">
        <f ca="1">'EScalc Special'!K39</f>
        <v>AT</v>
      </c>
      <c r="F40" s="20" t="str">
        <f ca="1">'EScalc Special'!L39</f>
        <v xml:space="preserve">  SV(t)per</v>
      </c>
      <c r="G40" s="53" t="str">
        <f ca="1">'EScalc Special'!M39</f>
        <v xml:space="preserve"> SV(t)cum</v>
      </c>
      <c r="H40" s="137" t="str">
        <f xml:space="preserve"> IF(M40 = "Period", "Count iEV XX", 'EScalc Special'!U39)</f>
        <v>Count iEV XX</v>
      </c>
      <c r="I40" s="59" t="str">
        <f xml:space="preserve"> IF(M40 = "Period", "Count iPV XX", 'EScalc Special'!V39)</f>
        <v>Count iPV XX</v>
      </c>
      <c r="J40" s="147"/>
      <c r="K40" s="95" t="str">
        <f>IF('Data Conv'!A40 = 0, "",'Data Conv'!A40)</f>
        <v/>
      </c>
      <c r="L40" s="95" t="str">
        <f>IF('Data Conv'!B40 = 0, "",'Data Conv'!B40)</f>
        <v/>
      </c>
      <c r="M40" s="122" t="str">
        <f>'EScalc Special'!R39</f>
        <v>Period</v>
      </c>
      <c r="N40" s="115" t="str">
        <f t="shared" ca="1" si="1"/>
        <v>iSPI(t)per</v>
      </c>
      <c r="O40" s="116" t="str">
        <f t="shared" ca="1" si="2"/>
        <v>iSPI(t)cum</v>
      </c>
      <c r="P40" s="117" t="str">
        <f t="shared" ca="1" si="4"/>
        <v>iSV(t)per</v>
      </c>
      <c r="Q40" s="117" t="str">
        <f t="shared" si="3"/>
        <v>wo DT</v>
      </c>
      <c r="R40" s="150" t="str">
        <f t="shared" si="5"/>
        <v>iSV(t)cum</v>
      </c>
      <c r="S40" s="155"/>
    </row>
    <row r="41" spans="1:20" x14ac:dyDescent="0.2">
      <c r="A41" s="95" t="str">
        <f ca="1">'Data Conv'!G41</f>
        <v/>
      </c>
      <c r="B41" s="95" t="str">
        <f ca="1">'Data Conv'!H41</f>
        <v/>
      </c>
      <c r="C41" s="107" t="str">
        <f ca="1">'EScalc Special'!I40</f>
        <v xml:space="preserve">  SPI(t)per</v>
      </c>
      <c r="D41" s="20" t="str">
        <f ca="1">'EScalc Special'!J40</f>
        <v xml:space="preserve">  SPI(t)cum</v>
      </c>
      <c r="E41" s="22" t="str">
        <f ca="1">'EScalc Special'!K40</f>
        <v>AT</v>
      </c>
      <c r="F41" s="20" t="str">
        <f ca="1">'EScalc Special'!L40</f>
        <v xml:space="preserve">  SV(t)per</v>
      </c>
      <c r="G41" s="53" t="str">
        <f ca="1">'EScalc Special'!M40</f>
        <v xml:space="preserve"> SV(t)cum</v>
      </c>
      <c r="H41" s="137" t="str">
        <f xml:space="preserve"> IF(M41 = "Period", "Count iEV XX", 'EScalc Special'!U40)</f>
        <v>Count iEV XX</v>
      </c>
      <c r="I41" s="59" t="str">
        <f xml:space="preserve"> IF(M41 = "Period", "Count iPV XX", 'EScalc Special'!V40)</f>
        <v>Count iPV XX</v>
      </c>
      <c r="J41" s="147"/>
      <c r="K41" s="95" t="str">
        <f>IF('Data Conv'!A41 = 0, "",'Data Conv'!A41)</f>
        <v/>
      </c>
      <c r="L41" s="95" t="str">
        <f>IF('Data Conv'!B41 = 0, "",'Data Conv'!B41)</f>
        <v/>
      </c>
      <c r="M41" s="122" t="str">
        <f>'EScalc Special'!R40</f>
        <v>Period</v>
      </c>
      <c r="N41" s="115" t="str">
        <f t="shared" ca="1" si="1"/>
        <v>iSPI(t)per</v>
      </c>
      <c r="O41" s="116" t="str">
        <f t="shared" ca="1" si="2"/>
        <v>iSPI(t)cum</v>
      </c>
      <c r="P41" s="117" t="str">
        <f t="shared" ca="1" si="4"/>
        <v>iSV(t)per</v>
      </c>
      <c r="Q41" s="117" t="str">
        <f t="shared" si="3"/>
        <v>wo DT</v>
      </c>
      <c r="R41" s="150" t="str">
        <f t="shared" si="5"/>
        <v>iSV(t)cum</v>
      </c>
      <c r="S41" s="155"/>
    </row>
    <row r="42" spans="1:20" x14ac:dyDescent="0.2">
      <c r="A42" s="95" t="str">
        <f ca="1">'Data Conv'!G42</f>
        <v/>
      </c>
      <c r="B42" s="95" t="str">
        <f ca="1">'Data Conv'!H42</f>
        <v/>
      </c>
      <c r="C42" s="107" t="str">
        <f ca="1">'EScalc Special'!I41</f>
        <v xml:space="preserve">  SPI(t)per</v>
      </c>
      <c r="D42" s="20" t="str">
        <f ca="1">'EScalc Special'!J41</f>
        <v xml:space="preserve">  SPI(t)cum</v>
      </c>
      <c r="E42" s="22" t="str">
        <f ca="1">'EScalc Special'!K41</f>
        <v>AT</v>
      </c>
      <c r="F42" s="20" t="str">
        <f ca="1">'EScalc Special'!L41</f>
        <v xml:space="preserve">  SV(t)per</v>
      </c>
      <c r="G42" s="53" t="str">
        <f ca="1">'EScalc Special'!M41</f>
        <v xml:space="preserve"> SV(t)cum</v>
      </c>
      <c r="H42" s="137" t="str">
        <f xml:space="preserve"> IF(M42 = "Period", "Count iEV XX", 'EScalc Special'!U41)</f>
        <v>Count iEV XX</v>
      </c>
      <c r="I42" s="59" t="str">
        <f xml:space="preserve"> IF(M42 = "Period", "Count iPV XX", 'EScalc Special'!V41)</f>
        <v>Count iPV XX</v>
      </c>
      <c r="J42" s="147"/>
      <c r="K42" s="95" t="str">
        <f>IF('Data Conv'!A42 = 0, "",'Data Conv'!A42)</f>
        <v/>
      </c>
      <c r="L42" s="95" t="str">
        <f>IF('Data Conv'!B42 = 0, "",'Data Conv'!B42)</f>
        <v/>
      </c>
      <c r="M42" s="122" t="str">
        <f>'EScalc Special'!R41</f>
        <v>Period</v>
      </c>
      <c r="N42" s="115" t="str">
        <f t="shared" ca="1" si="1"/>
        <v>iSPI(t)per</v>
      </c>
      <c r="O42" s="116" t="str">
        <f t="shared" ca="1" si="2"/>
        <v>iSPI(t)cum</v>
      </c>
      <c r="P42" s="117" t="str">
        <f t="shared" ca="1" si="4"/>
        <v>iSV(t)per</v>
      </c>
      <c r="Q42" s="117" t="str">
        <f t="shared" si="3"/>
        <v>wo DT</v>
      </c>
      <c r="R42" s="150" t="str">
        <f t="shared" si="5"/>
        <v>iSV(t)cum</v>
      </c>
      <c r="S42" s="155"/>
    </row>
    <row r="43" spans="1:20" x14ac:dyDescent="0.2">
      <c r="A43" s="95" t="str">
        <f ca="1">'Data Conv'!G43</f>
        <v/>
      </c>
      <c r="B43" s="95" t="str">
        <f ca="1">'Data Conv'!H43</f>
        <v/>
      </c>
      <c r="C43" s="107" t="str">
        <f ca="1">'EScalc Special'!I42</f>
        <v xml:space="preserve">  SPI(t)per</v>
      </c>
      <c r="D43" s="20" t="str">
        <f ca="1">'EScalc Special'!J42</f>
        <v xml:space="preserve">  SPI(t)cum</v>
      </c>
      <c r="E43" s="22" t="str">
        <f ca="1">'EScalc Special'!K42</f>
        <v>AT</v>
      </c>
      <c r="F43" s="20" t="str">
        <f ca="1">'EScalc Special'!L42</f>
        <v xml:space="preserve">  SV(t)per</v>
      </c>
      <c r="G43" s="53" t="str">
        <f ca="1">'EScalc Special'!M42</f>
        <v xml:space="preserve"> SV(t)cum</v>
      </c>
      <c r="H43" s="137" t="str">
        <f xml:space="preserve"> IF(M43 = "Period", "Count iEV XX", 'EScalc Special'!U42)</f>
        <v>Count iEV XX</v>
      </c>
      <c r="I43" s="59" t="str">
        <f xml:space="preserve"> IF(M43 = "Period", "Count iPV XX", 'EScalc Special'!V42)</f>
        <v>Count iPV XX</v>
      </c>
      <c r="J43" s="147"/>
      <c r="K43" s="95" t="str">
        <f>IF('Data Conv'!A43 = 0, "",'Data Conv'!A43)</f>
        <v/>
      </c>
      <c r="L43" s="95" t="str">
        <f>IF('Data Conv'!B43 = 0, "",'Data Conv'!B43)</f>
        <v/>
      </c>
      <c r="M43" s="122" t="str">
        <f>'EScalc Special'!R42</f>
        <v>Period</v>
      </c>
      <c r="N43" s="115" t="str">
        <f t="shared" ca="1" si="1"/>
        <v>iSPI(t)per</v>
      </c>
      <c r="O43" s="116" t="str">
        <f t="shared" ca="1" si="2"/>
        <v>iSPI(t)cum</v>
      </c>
      <c r="P43" s="117" t="str">
        <f t="shared" ca="1" si="4"/>
        <v>iSV(t)per</v>
      </c>
      <c r="Q43" s="117" t="str">
        <f t="shared" si="3"/>
        <v>wo DT</v>
      </c>
      <c r="R43" s="150" t="str">
        <f t="shared" si="5"/>
        <v>iSV(t)cum</v>
      </c>
      <c r="S43" s="155"/>
    </row>
    <row r="44" spans="1:20" x14ac:dyDescent="0.2">
      <c r="A44" s="95" t="str">
        <f ca="1">'Data Conv'!G44</f>
        <v/>
      </c>
      <c r="B44" s="95" t="str">
        <f ca="1">'Data Conv'!H44</f>
        <v/>
      </c>
      <c r="C44" s="107" t="str">
        <f ca="1">'EScalc Special'!I43</f>
        <v xml:space="preserve">  SPI(t)per</v>
      </c>
      <c r="D44" s="20" t="str">
        <f ca="1">'EScalc Special'!J43</f>
        <v xml:space="preserve">  SPI(t)cum</v>
      </c>
      <c r="E44" s="22" t="str">
        <f ca="1">'EScalc Special'!K43</f>
        <v>AT</v>
      </c>
      <c r="F44" s="20" t="str">
        <f ca="1">'EScalc Special'!L43</f>
        <v xml:space="preserve">  SV(t)per</v>
      </c>
      <c r="G44" s="53" t="str">
        <f ca="1">'EScalc Special'!M43</f>
        <v xml:space="preserve"> SV(t)cum</v>
      </c>
      <c r="H44" s="137" t="str">
        <f xml:space="preserve"> IF(M44 = "Period", "Count iEV XX", 'EScalc Special'!U43)</f>
        <v>Count iEV XX</v>
      </c>
      <c r="I44" s="59" t="str">
        <f xml:space="preserve"> IF(M44 = "Period", "Count iPV XX", 'EScalc Special'!V43)</f>
        <v>Count iPV XX</v>
      </c>
      <c r="J44" s="147"/>
      <c r="K44" s="95" t="str">
        <f>IF('Data Conv'!A44 = 0, "",'Data Conv'!A44)</f>
        <v/>
      </c>
      <c r="L44" s="95" t="str">
        <f>IF('Data Conv'!B44 = 0, "",'Data Conv'!B44)</f>
        <v/>
      </c>
      <c r="M44" s="122" t="str">
        <f>'EScalc Special'!R43</f>
        <v>Period</v>
      </c>
      <c r="N44" s="115" t="str">
        <f t="shared" ca="1" si="1"/>
        <v>iSPI(t)per</v>
      </c>
      <c r="O44" s="116" t="str">
        <f t="shared" ca="1" si="2"/>
        <v>iSPI(t)cum</v>
      </c>
      <c r="P44" s="117" t="str">
        <f t="shared" ca="1" si="4"/>
        <v>iSV(t)per</v>
      </c>
      <c r="Q44" s="117" t="str">
        <f t="shared" si="3"/>
        <v>wo DT</v>
      </c>
      <c r="R44" s="150" t="str">
        <f t="shared" si="5"/>
        <v>iSV(t)cum</v>
      </c>
      <c r="S44" s="155"/>
    </row>
    <row r="45" spans="1:20" x14ac:dyDescent="0.2">
      <c r="A45" s="95" t="str">
        <f ca="1">'Data Conv'!G45</f>
        <v/>
      </c>
      <c r="B45" s="95" t="str">
        <f ca="1">'Data Conv'!H45</f>
        <v/>
      </c>
      <c r="C45" s="107" t="str">
        <f ca="1">'EScalc Special'!I44</f>
        <v xml:space="preserve">  SPI(t)per</v>
      </c>
      <c r="D45" s="20" t="str">
        <f ca="1">'EScalc Special'!J44</f>
        <v xml:space="preserve">  SPI(t)cum</v>
      </c>
      <c r="E45" s="22" t="str">
        <f ca="1">'EScalc Special'!K44</f>
        <v>AT</v>
      </c>
      <c r="F45" s="20" t="str">
        <f ca="1">'EScalc Special'!L44</f>
        <v xml:space="preserve">  SV(t)per</v>
      </c>
      <c r="G45" s="53" t="str">
        <f ca="1">'EScalc Special'!M44</f>
        <v xml:space="preserve"> SV(t)cum</v>
      </c>
      <c r="H45" s="137" t="str">
        <f xml:space="preserve"> IF(M45 = "Period", "Count iEV XX", 'EScalc Special'!U44)</f>
        <v>Count iEV XX</v>
      </c>
      <c r="I45" s="59" t="str">
        <f xml:space="preserve"> IF(M45 = "Period", "Count iPV XX", 'EScalc Special'!V44)</f>
        <v>Count iPV XX</v>
      </c>
      <c r="J45" s="147"/>
      <c r="K45" s="95" t="str">
        <f>IF('Data Conv'!A45 = 0, "",'Data Conv'!A45)</f>
        <v/>
      </c>
      <c r="L45" s="95" t="str">
        <f>IF('Data Conv'!B45 = 0, "",'Data Conv'!B45)</f>
        <v/>
      </c>
      <c r="M45" s="122" t="str">
        <f>'EScalc Special'!R44</f>
        <v>Period</v>
      </c>
      <c r="N45" s="115" t="str">
        <f t="shared" ca="1" si="1"/>
        <v>iSPI(t)per</v>
      </c>
      <c r="O45" s="116" t="str">
        <f t="shared" ca="1" si="2"/>
        <v>iSPI(t)cum</v>
      </c>
      <c r="P45" s="117" t="str">
        <f t="shared" ca="1" si="4"/>
        <v>iSV(t)per</v>
      </c>
      <c r="Q45" s="117" t="str">
        <f t="shared" si="3"/>
        <v>wo DT</v>
      </c>
      <c r="R45" s="150" t="str">
        <f t="shared" si="5"/>
        <v>iSV(t)cum</v>
      </c>
      <c r="S45" s="155"/>
    </row>
    <row r="46" spans="1:20" x14ac:dyDescent="0.2">
      <c r="A46" s="95" t="str">
        <f ca="1">'Data Conv'!G46</f>
        <v/>
      </c>
      <c r="B46" s="95" t="str">
        <f ca="1">'Data Conv'!H46</f>
        <v/>
      </c>
      <c r="C46" s="107" t="str">
        <f ca="1">'EScalc Special'!I45</f>
        <v xml:space="preserve">  SPI(t)per</v>
      </c>
      <c r="D46" s="20" t="str">
        <f ca="1">'EScalc Special'!J45</f>
        <v xml:space="preserve">  SPI(t)cum</v>
      </c>
      <c r="E46" s="22" t="str">
        <f ca="1">'EScalc Special'!K45</f>
        <v>AT</v>
      </c>
      <c r="F46" s="20" t="str">
        <f ca="1">'EScalc Special'!L45</f>
        <v xml:space="preserve">  SV(t)per</v>
      </c>
      <c r="G46" s="53" t="str">
        <f ca="1">'EScalc Special'!M45</f>
        <v xml:space="preserve"> SV(t)cum</v>
      </c>
      <c r="H46" s="137" t="str">
        <f xml:space="preserve"> IF(M46 = "Period", "Count iEV XX", 'EScalc Special'!U45)</f>
        <v>Count iEV XX</v>
      </c>
      <c r="I46" s="59" t="str">
        <f xml:space="preserve"> IF(M46 = "Period", "Count iPV XX", 'EScalc Special'!V45)</f>
        <v>Count iPV XX</v>
      </c>
      <c r="J46" s="147"/>
      <c r="K46" s="95" t="str">
        <f>IF('Data Conv'!A46 = 0, "",'Data Conv'!A46)</f>
        <v/>
      </c>
      <c r="L46" s="95" t="str">
        <f>IF('Data Conv'!B46 = 0, "",'Data Conv'!B46)</f>
        <v/>
      </c>
      <c r="M46" s="122" t="str">
        <f>'EScalc Special'!R45</f>
        <v>Period</v>
      </c>
      <c r="N46" s="115" t="str">
        <f t="shared" ca="1" si="1"/>
        <v>iSPI(t)per</v>
      </c>
      <c r="O46" s="116" t="str">
        <f t="shared" ca="1" si="2"/>
        <v>iSPI(t)cum</v>
      </c>
      <c r="P46" s="117" t="str">
        <f t="shared" ca="1" si="4"/>
        <v>iSV(t)per</v>
      </c>
      <c r="Q46" s="117" t="str">
        <f t="shared" si="3"/>
        <v>wo DT</v>
      </c>
      <c r="R46" s="150" t="str">
        <f t="shared" si="5"/>
        <v>iSV(t)cum</v>
      </c>
      <c r="S46" s="155"/>
    </row>
    <row r="47" spans="1:20" x14ac:dyDescent="0.2">
      <c r="A47" s="95" t="str">
        <f ca="1">'Data Conv'!G47</f>
        <v/>
      </c>
      <c r="B47" s="95" t="str">
        <f ca="1">'Data Conv'!H47</f>
        <v/>
      </c>
      <c r="C47" s="107" t="str">
        <f ca="1">'EScalc Special'!I46</f>
        <v xml:space="preserve">  SPI(t)per</v>
      </c>
      <c r="D47" s="20" t="str">
        <f ca="1">'EScalc Special'!J46</f>
        <v xml:space="preserve">  SPI(t)cum</v>
      </c>
      <c r="E47" s="22" t="str">
        <f ca="1">'EScalc Special'!K46</f>
        <v>AT</v>
      </c>
      <c r="F47" s="20" t="str">
        <f ca="1">'EScalc Special'!L46</f>
        <v xml:space="preserve">  SV(t)per</v>
      </c>
      <c r="G47" s="53" t="str">
        <f ca="1">'EScalc Special'!M46</f>
        <v xml:space="preserve"> SV(t)cum</v>
      </c>
      <c r="H47" s="137" t="str">
        <f xml:space="preserve"> IF(M47 = "Period", "Count iEV XX", 'EScalc Special'!U46)</f>
        <v>Count iEV XX</v>
      </c>
      <c r="I47" s="59" t="str">
        <f xml:space="preserve"> IF(M47 = "Period", "Count iPV XX", 'EScalc Special'!V46)</f>
        <v>Count iPV XX</v>
      </c>
      <c r="J47" s="147"/>
      <c r="K47" s="95" t="str">
        <f>IF('Data Conv'!A47 = 0, "",'Data Conv'!A47)</f>
        <v/>
      </c>
      <c r="L47" s="95" t="str">
        <f>IF('Data Conv'!B47 = 0, "",'Data Conv'!B47)</f>
        <v/>
      </c>
      <c r="M47" s="122" t="str">
        <f>'EScalc Special'!R46</f>
        <v>Period</v>
      </c>
      <c r="N47" s="115" t="str">
        <f t="shared" ca="1" si="1"/>
        <v>iSPI(t)per</v>
      </c>
      <c r="O47" s="116" t="str">
        <f t="shared" ca="1" si="2"/>
        <v>iSPI(t)cum</v>
      </c>
      <c r="P47" s="117" t="str">
        <f t="shared" ca="1" si="4"/>
        <v>iSV(t)per</v>
      </c>
      <c r="Q47" s="117" t="str">
        <f t="shared" si="3"/>
        <v>wo DT</v>
      </c>
      <c r="R47" s="150" t="str">
        <f t="shared" si="5"/>
        <v>iSV(t)cum</v>
      </c>
      <c r="S47" s="155"/>
    </row>
    <row r="48" spans="1:20" x14ac:dyDescent="0.2">
      <c r="A48" s="95" t="str">
        <f ca="1">'Data Conv'!G48</f>
        <v/>
      </c>
      <c r="B48" s="95" t="str">
        <f ca="1">'Data Conv'!H48</f>
        <v/>
      </c>
      <c r="C48" s="107" t="str">
        <f ca="1">'EScalc Special'!I47</f>
        <v xml:space="preserve">  SPI(t)per</v>
      </c>
      <c r="D48" s="20" t="str">
        <f ca="1">'EScalc Special'!J47</f>
        <v xml:space="preserve">  SPI(t)cum</v>
      </c>
      <c r="E48" s="22" t="str">
        <f ca="1">'EScalc Special'!K47</f>
        <v>AT</v>
      </c>
      <c r="F48" s="20" t="str">
        <f ca="1">'EScalc Special'!L47</f>
        <v xml:space="preserve">  SV(t)per</v>
      </c>
      <c r="G48" s="53" t="str">
        <f ca="1">'EScalc Special'!M47</f>
        <v xml:space="preserve"> SV(t)cum</v>
      </c>
      <c r="H48" s="137" t="str">
        <f xml:space="preserve"> IF(M48 = "Period", "Count iEV XX", 'EScalc Special'!U47)</f>
        <v>Count iEV XX</v>
      </c>
      <c r="I48" s="59" t="str">
        <f xml:space="preserve"> IF(M48 = "Period", "Count iPV XX", 'EScalc Special'!V47)</f>
        <v>Count iPV XX</v>
      </c>
      <c r="J48" s="147"/>
      <c r="K48" s="95" t="str">
        <f>IF('Data Conv'!A48 = 0, "",'Data Conv'!A48)</f>
        <v/>
      </c>
      <c r="L48" s="95" t="str">
        <f>IF('Data Conv'!B48 = 0, "",'Data Conv'!B48)</f>
        <v/>
      </c>
      <c r="M48" s="122" t="str">
        <f>'EScalc Special'!R47</f>
        <v>Period</v>
      </c>
      <c r="N48" s="115" t="str">
        <f t="shared" ca="1" si="1"/>
        <v>iSPI(t)per</v>
      </c>
      <c r="O48" s="116" t="str">
        <f t="shared" ca="1" si="2"/>
        <v>iSPI(t)cum</v>
      </c>
      <c r="P48" s="117" t="str">
        <f t="shared" ca="1" si="4"/>
        <v>iSV(t)per</v>
      </c>
      <c r="Q48" s="117" t="str">
        <f t="shared" si="3"/>
        <v>wo DT</v>
      </c>
      <c r="R48" s="150" t="str">
        <f t="shared" si="5"/>
        <v>iSV(t)cum</v>
      </c>
      <c r="S48" s="155"/>
    </row>
    <row r="49" spans="1:19" x14ac:dyDescent="0.2">
      <c r="A49" s="95" t="str">
        <f ca="1">'Data Conv'!G49</f>
        <v/>
      </c>
      <c r="B49" s="95" t="str">
        <f ca="1">'Data Conv'!H49</f>
        <v/>
      </c>
      <c r="C49" s="107" t="str">
        <f ca="1">'EScalc Special'!I48</f>
        <v xml:space="preserve">  SPI(t)per</v>
      </c>
      <c r="D49" s="20" t="str">
        <f ca="1">'EScalc Special'!J48</f>
        <v xml:space="preserve">  SPI(t)cum</v>
      </c>
      <c r="E49" s="22" t="str">
        <f ca="1">'EScalc Special'!K48</f>
        <v>AT</v>
      </c>
      <c r="F49" s="20" t="str">
        <f ca="1">'EScalc Special'!L48</f>
        <v xml:space="preserve">  SV(t)per</v>
      </c>
      <c r="G49" s="53" t="str">
        <f ca="1">'EScalc Special'!M48</f>
        <v xml:space="preserve"> SV(t)cum</v>
      </c>
      <c r="H49" s="137" t="str">
        <f xml:space="preserve"> IF(M49 = "Period", "Count iEV XX", 'EScalc Special'!U48)</f>
        <v>Count iEV XX</v>
      </c>
      <c r="I49" s="59" t="str">
        <f xml:space="preserve"> IF(M49 = "Period", "Count iPV XX", 'EScalc Special'!V48)</f>
        <v>Count iPV XX</v>
      </c>
      <c r="J49" s="147"/>
      <c r="K49" s="95" t="str">
        <f>IF('Data Conv'!A49 = 0, "",'Data Conv'!A49)</f>
        <v/>
      </c>
      <c r="L49" s="95" t="str">
        <f>IF('Data Conv'!B49 = 0, "",'Data Conv'!B49)</f>
        <v/>
      </c>
      <c r="M49" s="122" t="str">
        <f>'EScalc Special'!R48</f>
        <v>Period</v>
      </c>
      <c r="N49" s="115" t="str">
        <f t="shared" ca="1" si="1"/>
        <v>iSPI(t)per</v>
      </c>
      <c r="O49" s="116" t="str">
        <f t="shared" ca="1" si="2"/>
        <v>iSPI(t)cum</v>
      </c>
      <c r="P49" s="117" t="str">
        <f t="shared" ca="1" si="4"/>
        <v>iSV(t)per</v>
      </c>
      <c r="Q49" s="117" t="str">
        <f t="shared" si="3"/>
        <v>wo DT</v>
      </c>
      <c r="R49" s="150" t="str">
        <f t="shared" si="5"/>
        <v>iSV(t)cum</v>
      </c>
      <c r="S49" s="155"/>
    </row>
    <row r="50" spans="1:19" x14ac:dyDescent="0.2">
      <c r="A50" s="95" t="str">
        <f ca="1">'Data Conv'!G50</f>
        <v/>
      </c>
      <c r="B50" s="95" t="str">
        <f ca="1">'Data Conv'!H50</f>
        <v/>
      </c>
      <c r="C50" s="107" t="str">
        <f ca="1">'EScalc Special'!I49</f>
        <v xml:space="preserve">  SPI(t)per</v>
      </c>
      <c r="D50" s="20" t="str">
        <f ca="1">'EScalc Special'!J49</f>
        <v xml:space="preserve">  SPI(t)cum</v>
      </c>
      <c r="E50" s="22" t="str">
        <f ca="1">'EScalc Special'!K49</f>
        <v>AT</v>
      </c>
      <c r="F50" s="20" t="str">
        <f ca="1">'EScalc Special'!L49</f>
        <v xml:space="preserve">  SV(t)per</v>
      </c>
      <c r="G50" s="53" t="str">
        <f ca="1">'EScalc Special'!M49</f>
        <v xml:space="preserve"> SV(t)cum</v>
      </c>
      <c r="H50" s="137" t="str">
        <f xml:space="preserve"> IF(M50 = "Period", "Count iEV XX", 'EScalc Special'!U49)</f>
        <v>Count iEV XX</v>
      </c>
      <c r="I50" s="59" t="str">
        <f xml:space="preserve"> IF(M50 = "Period", "Count iPV XX", 'EScalc Special'!V49)</f>
        <v>Count iPV XX</v>
      </c>
      <c r="J50" s="147"/>
      <c r="K50" s="95" t="str">
        <f>IF('Data Conv'!A50 = 0, "",'Data Conv'!A50)</f>
        <v/>
      </c>
      <c r="L50" s="95" t="str">
        <f>IF('Data Conv'!B50 = 0, "",'Data Conv'!B50)</f>
        <v/>
      </c>
      <c r="M50" s="122" t="str">
        <f>'EScalc Special'!R49</f>
        <v>Period</v>
      </c>
      <c r="N50" s="115" t="str">
        <f t="shared" ca="1" si="1"/>
        <v>iSPI(t)per</v>
      </c>
      <c r="O50" s="116" t="str">
        <f t="shared" ca="1" si="2"/>
        <v>iSPI(t)cum</v>
      </c>
      <c r="P50" s="117" t="str">
        <f t="shared" ca="1" si="4"/>
        <v>iSV(t)per</v>
      </c>
      <c r="Q50" s="117" t="str">
        <f t="shared" si="3"/>
        <v>wo DT</v>
      </c>
      <c r="R50" s="150" t="str">
        <f t="shared" si="5"/>
        <v>iSV(t)cum</v>
      </c>
      <c r="S50" s="155"/>
    </row>
    <row r="51" spans="1:19" x14ac:dyDescent="0.2">
      <c r="A51" s="95" t="str">
        <f ca="1">'Data Conv'!G51</f>
        <v/>
      </c>
      <c r="B51" s="95" t="str">
        <f ca="1">'Data Conv'!H51</f>
        <v/>
      </c>
      <c r="C51" s="107" t="str">
        <f ca="1">'EScalc Special'!I50</f>
        <v xml:space="preserve">  SPI(t)per</v>
      </c>
      <c r="D51" s="20" t="str">
        <f ca="1">'EScalc Special'!J50</f>
        <v xml:space="preserve">  SPI(t)cum</v>
      </c>
      <c r="E51" s="22" t="str">
        <f ca="1">'EScalc Special'!K50</f>
        <v>AT</v>
      </c>
      <c r="F51" s="20" t="str">
        <f ca="1">'EScalc Special'!L50</f>
        <v xml:space="preserve">  SV(t)per</v>
      </c>
      <c r="G51" s="53" t="str">
        <f ca="1">'EScalc Special'!M50</f>
        <v xml:space="preserve"> SV(t)cum</v>
      </c>
      <c r="H51" s="137" t="str">
        <f xml:space="preserve"> IF(M51 = "Period", "Count iEV XX", 'EScalc Special'!U50)</f>
        <v>Count iEV XX</v>
      </c>
      <c r="I51" s="59" t="str">
        <f xml:space="preserve"> IF(M51 = "Period", "Count iPV XX", 'EScalc Special'!V50)</f>
        <v>Count iPV XX</v>
      </c>
      <c r="J51" s="147"/>
      <c r="K51" s="95" t="str">
        <f>IF('Data Conv'!A51 = 0, "",'Data Conv'!A51)</f>
        <v/>
      </c>
      <c r="L51" s="95" t="str">
        <f>IF('Data Conv'!B51 = 0, "",'Data Conv'!B51)</f>
        <v/>
      </c>
      <c r="M51" s="122" t="str">
        <f>'EScalc Special'!R50</f>
        <v>Period</v>
      </c>
      <c r="N51" s="115" t="str">
        <f t="shared" ca="1" si="1"/>
        <v>iSPI(t)per</v>
      </c>
      <c r="O51" s="116" t="str">
        <f t="shared" ca="1" si="2"/>
        <v>iSPI(t)cum</v>
      </c>
      <c r="P51" s="117" t="str">
        <f t="shared" ca="1" si="4"/>
        <v>iSV(t)per</v>
      </c>
      <c r="Q51" s="117" t="str">
        <f t="shared" si="3"/>
        <v>wo DT</v>
      </c>
      <c r="R51" s="150" t="str">
        <f t="shared" si="5"/>
        <v>iSV(t)cum</v>
      </c>
      <c r="S51" s="155"/>
    </row>
    <row r="52" spans="1:19" x14ac:dyDescent="0.2">
      <c r="A52" s="95" t="str">
        <f ca="1">'Data Conv'!G52</f>
        <v/>
      </c>
      <c r="B52" s="95" t="str">
        <f ca="1">'Data Conv'!H52</f>
        <v/>
      </c>
      <c r="C52" s="107" t="str">
        <f ca="1">'EScalc Special'!I51</f>
        <v xml:space="preserve">  SPI(t)per</v>
      </c>
      <c r="D52" s="20" t="str">
        <f ca="1">'EScalc Special'!J51</f>
        <v xml:space="preserve">  SPI(t)cum</v>
      </c>
      <c r="E52" s="22" t="str">
        <f ca="1">'EScalc Special'!K51</f>
        <v>AT</v>
      </c>
      <c r="F52" s="20" t="str">
        <f ca="1">'EScalc Special'!L51</f>
        <v xml:space="preserve">  SV(t)per</v>
      </c>
      <c r="G52" s="53" t="str">
        <f ca="1">'EScalc Special'!M51</f>
        <v xml:space="preserve"> SV(t)cum</v>
      </c>
      <c r="H52" s="137" t="str">
        <f xml:space="preserve"> IF(M52 = "Period", "Count iEV XX", 'EScalc Special'!U51)</f>
        <v>Count iEV XX</v>
      </c>
      <c r="I52" s="59" t="str">
        <f xml:space="preserve"> IF(M52 = "Period", "Count iPV XX", 'EScalc Special'!V51)</f>
        <v>Count iPV XX</v>
      </c>
      <c r="J52" s="147"/>
      <c r="K52" s="95" t="str">
        <f>IF('Data Conv'!A52 = 0, "",'Data Conv'!A52)</f>
        <v/>
      </c>
      <c r="L52" s="95" t="str">
        <f>IF('Data Conv'!B52 = 0, "",'Data Conv'!B52)</f>
        <v/>
      </c>
      <c r="M52" s="122" t="str">
        <f>'EScalc Special'!R51</f>
        <v>Period</v>
      </c>
      <c r="N52" s="115" t="str">
        <f t="shared" ca="1" si="1"/>
        <v>iSPI(t)per</v>
      </c>
      <c r="O52" s="116" t="str">
        <f t="shared" ca="1" si="2"/>
        <v>iSPI(t)cum</v>
      </c>
      <c r="P52" s="117" t="str">
        <f t="shared" ca="1" si="4"/>
        <v>iSV(t)per</v>
      </c>
      <c r="Q52" s="117" t="str">
        <f t="shared" si="3"/>
        <v>wo DT</v>
      </c>
      <c r="R52" s="150" t="str">
        <f t="shared" si="5"/>
        <v>iSV(t)cum</v>
      </c>
      <c r="S52" s="155"/>
    </row>
    <row r="53" spans="1:19" x14ac:dyDescent="0.2">
      <c r="A53" s="95" t="str">
        <f ca="1">'Data Conv'!G53</f>
        <v/>
      </c>
      <c r="B53" s="95" t="str">
        <f ca="1">'Data Conv'!H53</f>
        <v/>
      </c>
      <c r="C53" s="107" t="str">
        <f ca="1">'EScalc Special'!I52</f>
        <v xml:space="preserve">  SPI(t)per</v>
      </c>
      <c r="D53" s="20" t="str">
        <f ca="1">'EScalc Special'!J52</f>
        <v xml:space="preserve">  SPI(t)cum</v>
      </c>
      <c r="E53" s="22" t="str">
        <f ca="1">'EScalc Special'!K52</f>
        <v>AT</v>
      </c>
      <c r="F53" s="20" t="str">
        <f ca="1">'EScalc Special'!L52</f>
        <v xml:space="preserve">  SV(t)per</v>
      </c>
      <c r="G53" s="53" t="str">
        <f ca="1">'EScalc Special'!M52</f>
        <v xml:space="preserve"> SV(t)cum</v>
      </c>
      <c r="H53" s="137" t="str">
        <f xml:space="preserve"> IF(M53 = "Period", "Count iEV XX", 'EScalc Special'!U52)</f>
        <v>Count iEV XX</v>
      </c>
      <c r="I53" s="59" t="str">
        <f xml:space="preserve"> IF(M53 = "Period", "Count iPV XX", 'EScalc Special'!V52)</f>
        <v>Count iPV XX</v>
      </c>
      <c r="J53" s="147"/>
      <c r="K53" s="95" t="str">
        <f>IF('Data Conv'!A53 = 0, "",'Data Conv'!A53)</f>
        <v/>
      </c>
      <c r="L53" s="95" t="str">
        <f>IF('Data Conv'!B53 = 0, "",'Data Conv'!B53)</f>
        <v/>
      </c>
      <c r="M53" s="122" t="str">
        <f>'EScalc Special'!R52</f>
        <v>Period</v>
      </c>
      <c r="N53" s="115" t="str">
        <f t="shared" ca="1" si="1"/>
        <v>iSPI(t)per</v>
      </c>
      <c r="O53" s="116" t="str">
        <f t="shared" ca="1" si="2"/>
        <v>iSPI(t)cum</v>
      </c>
      <c r="P53" s="117" t="str">
        <f t="shared" ca="1" si="4"/>
        <v>iSV(t)per</v>
      </c>
      <c r="Q53" s="117" t="str">
        <f t="shared" si="3"/>
        <v>wo DT</v>
      </c>
      <c r="R53" s="150" t="str">
        <f t="shared" si="5"/>
        <v>iSV(t)cum</v>
      </c>
      <c r="S53" s="155"/>
    </row>
    <row r="54" spans="1:19" x14ac:dyDescent="0.2">
      <c r="A54" s="95" t="str">
        <f ca="1">'Data Conv'!G54</f>
        <v/>
      </c>
      <c r="B54" s="95" t="str">
        <f ca="1">'Data Conv'!H54</f>
        <v/>
      </c>
      <c r="C54" s="107" t="str">
        <f ca="1">'EScalc Special'!I53</f>
        <v xml:space="preserve">  SPI(t)per</v>
      </c>
      <c r="D54" s="20" t="str">
        <f ca="1">'EScalc Special'!J53</f>
        <v xml:space="preserve">  SPI(t)cum</v>
      </c>
      <c r="E54" s="22" t="str">
        <f ca="1">'EScalc Special'!K53</f>
        <v>AT</v>
      </c>
      <c r="F54" s="20" t="str">
        <f ca="1">'EScalc Special'!L53</f>
        <v xml:space="preserve">  SV(t)per</v>
      </c>
      <c r="G54" s="53" t="str">
        <f ca="1">'EScalc Special'!M53</f>
        <v xml:space="preserve"> SV(t)cum</v>
      </c>
      <c r="H54" s="137" t="str">
        <f xml:space="preserve"> IF(M54 = "Period", "Count iEV XX", 'EScalc Special'!U53)</f>
        <v>Count iEV XX</v>
      </c>
      <c r="I54" s="59" t="str">
        <f xml:space="preserve"> IF(M54 = "Period", "Count iPV XX", 'EScalc Special'!V53)</f>
        <v>Count iPV XX</v>
      </c>
      <c r="J54" s="147"/>
      <c r="K54" s="95" t="str">
        <f>IF('Data Conv'!A54 = 0, "",'Data Conv'!A54)</f>
        <v/>
      </c>
      <c r="L54" s="95" t="str">
        <f>IF('Data Conv'!B54 = 0, "",'Data Conv'!B54)</f>
        <v/>
      </c>
      <c r="M54" s="122" t="str">
        <f>'EScalc Special'!R53</f>
        <v>Period</v>
      </c>
      <c r="N54" s="115" t="str">
        <f t="shared" ref="N54:N117" ca="1" si="6">IF(ISNUMBER($K54), OFFSET(C54,-$H54,0), IF($K54 = "XX", 0,"iSPI(t)per"))</f>
        <v>iSPI(t)per</v>
      </c>
      <c r="O54" s="116" t="str">
        <f t="shared" ref="O54:O117" ca="1" si="7">IF(ISNUMBER($K54), OFFSET(D54,-$H54,0), IF($K54 = "XX", $O53,"iSPI(t)cum"))</f>
        <v>iSPI(t)cum</v>
      </c>
      <c r="P54" s="117" t="str">
        <f t="shared" ca="1" si="4"/>
        <v>iSV(t)per</v>
      </c>
      <c r="Q54" s="117" t="str">
        <f t="shared" si="3"/>
        <v>wo DT</v>
      </c>
      <c r="R54" s="150" t="str">
        <f t="shared" ref="R54:R117" si="8" xml:space="preserve"> IF(OR($K54 = "XX", ISNUMBER($K54)), $Q54 + $L$205 - $I54, "iSV(t)cum")</f>
        <v>iSV(t)cum</v>
      </c>
    </row>
    <row r="55" spans="1:19" x14ac:dyDescent="0.2">
      <c r="A55" s="95" t="str">
        <f ca="1">'Data Conv'!G55</f>
        <v/>
      </c>
      <c r="B55" s="95" t="str">
        <f ca="1">'Data Conv'!H55</f>
        <v/>
      </c>
      <c r="C55" s="107" t="str">
        <f ca="1">'EScalc Special'!I54</f>
        <v xml:space="preserve">  SPI(t)per</v>
      </c>
      <c r="D55" s="20" t="str">
        <f ca="1">'EScalc Special'!J54</f>
        <v xml:space="preserve">  SPI(t)cum</v>
      </c>
      <c r="E55" s="22" t="str">
        <f ca="1">'EScalc Special'!K54</f>
        <v>AT</v>
      </c>
      <c r="F55" s="20" t="str">
        <f ca="1">'EScalc Special'!L54</f>
        <v xml:space="preserve">  SV(t)per</v>
      </c>
      <c r="G55" s="53" t="str">
        <f ca="1">'EScalc Special'!M54</f>
        <v xml:space="preserve"> SV(t)cum</v>
      </c>
      <c r="H55" s="137" t="str">
        <f xml:space="preserve"> IF(M55 = "Period", "Count iEV XX", 'EScalc Special'!U54)</f>
        <v>Count iEV XX</v>
      </c>
      <c r="I55" s="59" t="str">
        <f xml:space="preserve"> IF(M55 = "Period", "Count iPV XX", 'EScalc Special'!V54)</f>
        <v>Count iPV XX</v>
      </c>
      <c r="J55" s="147"/>
      <c r="K55" s="95" t="str">
        <f>IF('Data Conv'!A55 = 0, "",'Data Conv'!A55)</f>
        <v/>
      </c>
      <c r="L55" s="95" t="str">
        <f>IF('Data Conv'!B55 = 0, "",'Data Conv'!B55)</f>
        <v/>
      </c>
      <c r="M55" s="122" t="str">
        <f>'EScalc Special'!R54</f>
        <v>Period</v>
      </c>
      <c r="N55" s="115" t="str">
        <f t="shared" ca="1" si="6"/>
        <v>iSPI(t)per</v>
      </c>
      <c r="O55" s="116" t="str">
        <f t="shared" ca="1" si="7"/>
        <v>iSPI(t)cum</v>
      </c>
      <c r="P55" s="117" t="str">
        <f t="shared" ca="1" si="4"/>
        <v>iSV(t)per</v>
      </c>
      <c r="Q55" s="117" t="str">
        <f t="shared" si="3"/>
        <v>wo DT</v>
      </c>
      <c r="R55" s="150" t="str">
        <f t="shared" si="8"/>
        <v>iSV(t)cum</v>
      </c>
    </row>
    <row r="56" spans="1:19" x14ac:dyDescent="0.2">
      <c r="A56" s="95" t="str">
        <f ca="1">'Data Conv'!G56</f>
        <v/>
      </c>
      <c r="B56" s="95" t="str">
        <f ca="1">'Data Conv'!H56</f>
        <v/>
      </c>
      <c r="C56" s="107" t="str">
        <f ca="1">'EScalc Special'!I55</f>
        <v xml:space="preserve">  SPI(t)per</v>
      </c>
      <c r="D56" s="20" t="str">
        <f ca="1">'EScalc Special'!J55</f>
        <v xml:space="preserve">  SPI(t)cum</v>
      </c>
      <c r="E56" s="22" t="str">
        <f ca="1">'EScalc Special'!K55</f>
        <v>AT</v>
      </c>
      <c r="F56" s="20" t="str">
        <f ca="1">'EScalc Special'!L55</f>
        <v xml:space="preserve">  SV(t)per</v>
      </c>
      <c r="G56" s="53" t="str">
        <f ca="1">'EScalc Special'!M55</f>
        <v xml:space="preserve"> SV(t)cum</v>
      </c>
      <c r="H56" s="137" t="str">
        <f xml:space="preserve"> IF(M56 = "Period", "Count iEV XX", 'EScalc Special'!U55)</f>
        <v>Count iEV XX</v>
      </c>
      <c r="I56" s="59" t="str">
        <f xml:space="preserve"> IF(M56 = "Period", "Count iPV XX", 'EScalc Special'!V55)</f>
        <v>Count iPV XX</v>
      </c>
      <c r="J56" s="147"/>
      <c r="K56" s="95" t="str">
        <f>IF('Data Conv'!A56 = 0, "",'Data Conv'!A56)</f>
        <v/>
      </c>
      <c r="L56" s="95" t="str">
        <f>IF('Data Conv'!B56 = 0, "",'Data Conv'!B56)</f>
        <v/>
      </c>
      <c r="M56" s="122" t="str">
        <f>'EScalc Special'!R55</f>
        <v>Period</v>
      </c>
      <c r="N56" s="115" t="str">
        <f t="shared" ca="1" si="6"/>
        <v>iSPI(t)per</v>
      </c>
      <c r="O56" s="116" t="str">
        <f t="shared" ca="1" si="7"/>
        <v>iSPI(t)cum</v>
      </c>
      <c r="P56" s="117" t="str">
        <f t="shared" ca="1" si="4"/>
        <v>iSV(t)per</v>
      </c>
      <c r="Q56" s="117" t="str">
        <f t="shared" si="3"/>
        <v>wo DT</v>
      </c>
      <c r="R56" s="150" t="str">
        <f t="shared" si="8"/>
        <v>iSV(t)cum</v>
      </c>
    </row>
    <row r="57" spans="1:19" x14ac:dyDescent="0.2">
      <c r="A57" s="95" t="str">
        <f ca="1">'Data Conv'!G57</f>
        <v/>
      </c>
      <c r="B57" s="95" t="str">
        <f ca="1">'Data Conv'!H57</f>
        <v/>
      </c>
      <c r="C57" s="107" t="str">
        <f ca="1">'EScalc Special'!I56</f>
        <v xml:space="preserve">  SPI(t)per</v>
      </c>
      <c r="D57" s="20" t="str">
        <f ca="1">'EScalc Special'!J56</f>
        <v xml:space="preserve">  SPI(t)cum</v>
      </c>
      <c r="E57" s="22" t="str">
        <f ca="1">'EScalc Special'!K56</f>
        <v>AT</v>
      </c>
      <c r="F57" s="20" t="str">
        <f ca="1">'EScalc Special'!L56</f>
        <v xml:space="preserve">  SV(t)per</v>
      </c>
      <c r="G57" s="53" t="str">
        <f ca="1">'EScalc Special'!M56</f>
        <v xml:space="preserve"> SV(t)cum</v>
      </c>
      <c r="H57" s="137" t="str">
        <f xml:space="preserve"> IF(M57 = "Period", "Count iEV XX", 'EScalc Special'!U56)</f>
        <v>Count iEV XX</v>
      </c>
      <c r="I57" s="59" t="str">
        <f xml:space="preserve"> IF(M57 = "Period", "Count iPV XX", 'EScalc Special'!V56)</f>
        <v>Count iPV XX</v>
      </c>
      <c r="J57" s="147"/>
      <c r="K57" s="95" t="str">
        <f>IF('Data Conv'!A57 = 0, "",'Data Conv'!A57)</f>
        <v/>
      </c>
      <c r="L57" s="95" t="str">
        <f>IF('Data Conv'!B57 = 0, "",'Data Conv'!B57)</f>
        <v/>
      </c>
      <c r="M57" s="122" t="str">
        <f>'EScalc Special'!R56</f>
        <v>Period</v>
      </c>
      <c r="N57" s="115" t="str">
        <f t="shared" ca="1" si="6"/>
        <v>iSPI(t)per</v>
      </c>
      <c r="O57" s="116" t="str">
        <f t="shared" ca="1" si="7"/>
        <v>iSPI(t)cum</v>
      </c>
      <c r="P57" s="117" t="str">
        <f t="shared" ca="1" si="4"/>
        <v>iSV(t)per</v>
      </c>
      <c r="Q57" s="117" t="str">
        <f t="shared" si="3"/>
        <v>wo DT</v>
      </c>
      <c r="R57" s="150" t="str">
        <f t="shared" si="8"/>
        <v>iSV(t)cum</v>
      </c>
    </row>
    <row r="58" spans="1:19" x14ac:dyDescent="0.2">
      <c r="A58" s="95" t="str">
        <f ca="1">'Data Conv'!G58</f>
        <v/>
      </c>
      <c r="B58" s="95" t="str">
        <f ca="1">'Data Conv'!H58</f>
        <v/>
      </c>
      <c r="C58" s="107" t="str">
        <f ca="1">'EScalc Special'!I57</f>
        <v xml:space="preserve">  SPI(t)per</v>
      </c>
      <c r="D58" s="20" t="str">
        <f ca="1">'EScalc Special'!J57</f>
        <v xml:space="preserve">  SPI(t)cum</v>
      </c>
      <c r="E58" s="22" t="str">
        <f ca="1">'EScalc Special'!K57</f>
        <v>AT</v>
      </c>
      <c r="F58" s="20" t="str">
        <f ca="1">'EScalc Special'!L57</f>
        <v xml:space="preserve">  SV(t)per</v>
      </c>
      <c r="G58" s="53" t="str">
        <f ca="1">'EScalc Special'!M57</f>
        <v xml:space="preserve"> SV(t)cum</v>
      </c>
      <c r="H58" s="137" t="str">
        <f xml:space="preserve"> IF(M58 = "Period", "Count iEV XX", 'EScalc Special'!U57)</f>
        <v>Count iEV XX</v>
      </c>
      <c r="I58" s="59" t="str">
        <f xml:space="preserve"> IF(M58 = "Period", "Count iPV XX", 'EScalc Special'!V57)</f>
        <v>Count iPV XX</v>
      </c>
      <c r="J58" s="147"/>
      <c r="K58" s="95" t="str">
        <f>IF('Data Conv'!A58 = 0, "",'Data Conv'!A58)</f>
        <v/>
      </c>
      <c r="L58" s="95" t="str">
        <f>IF('Data Conv'!B58 = 0, "",'Data Conv'!B58)</f>
        <v/>
      </c>
      <c r="M58" s="122" t="str">
        <f>'EScalc Special'!R57</f>
        <v>Period</v>
      </c>
      <c r="N58" s="115" t="str">
        <f t="shared" ca="1" si="6"/>
        <v>iSPI(t)per</v>
      </c>
      <c r="O58" s="116" t="str">
        <f t="shared" ca="1" si="7"/>
        <v>iSPI(t)cum</v>
      </c>
      <c r="P58" s="117" t="str">
        <f t="shared" ca="1" si="4"/>
        <v>iSV(t)per</v>
      </c>
      <c r="Q58" s="117" t="str">
        <f t="shared" si="3"/>
        <v>wo DT</v>
      </c>
      <c r="R58" s="150" t="str">
        <f t="shared" si="8"/>
        <v>iSV(t)cum</v>
      </c>
    </row>
    <row r="59" spans="1:19" x14ac:dyDescent="0.2">
      <c r="A59" s="95" t="str">
        <f ca="1">'Data Conv'!G59</f>
        <v/>
      </c>
      <c r="B59" s="95" t="str">
        <f ca="1">'Data Conv'!H59</f>
        <v/>
      </c>
      <c r="C59" s="107" t="str">
        <f ca="1">'EScalc Special'!I58</f>
        <v xml:space="preserve">  SPI(t)per</v>
      </c>
      <c r="D59" s="20" t="str">
        <f ca="1">'EScalc Special'!J58</f>
        <v xml:space="preserve">  SPI(t)cum</v>
      </c>
      <c r="E59" s="22" t="str">
        <f ca="1">'EScalc Special'!K58</f>
        <v>AT</v>
      </c>
      <c r="F59" s="20" t="str">
        <f ca="1">'EScalc Special'!L58</f>
        <v xml:space="preserve">  SV(t)per</v>
      </c>
      <c r="G59" s="53" t="str">
        <f ca="1">'EScalc Special'!M58</f>
        <v xml:space="preserve"> SV(t)cum</v>
      </c>
      <c r="H59" s="137" t="str">
        <f xml:space="preserve"> IF(M59 = "Period", "Count iEV XX", 'EScalc Special'!U58)</f>
        <v>Count iEV XX</v>
      </c>
      <c r="I59" s="59" t="str">
        <f xml:space="preserve"> IF(M59 = "Period", "Count iPV XX", 'EScalc Special'!V58)</f>
        <v>Count iPV XX</v>
      </c>
      <c r="J59" s="147"/>
      <c r="K59" s="95" t="str">
        <f>IF('Data Conv'!A59 = 0, "",'Data Conv'!A59)</f>
        <v/>
      </c>
      <c r="L59" s="95" t="str">
        <f>IF('Data Conv'!B59 = 0, "",'Data Conv'!B59)</f>
        <v/>
      </c>
      <c r="M59" s="122" t="str">
        <f>'EScalc Special'!R58</f>
        <v>Period</v>
      </c>
      <c r="N59" s="115" t="str">
        <f t="shared" ca="1" si="6"/>
        <v>iSPI(t)per</v>
      </c>
      <c r="O59" s="116" t="str">
        <f t="shared" ca="1" si="7"/>
        <v>iSPI(t)cum</v>
      </c>
      <c r="P59" s="117" t="str">
        <f t="shared" ca="1" si="4"/>
        <v>iSV(t)per</v>
      </c>
      <c r="Q59" s="117" t="str">
        <f t="shared" si="3"/>
        <v>wo DT</v>
      </c>
      <c r="R59" s="150" t="str">
        <f t="shared" si="8"/>
        <v>iSV(t)cum</v>
      </c>
    </row>
    <row r="60" spans="1:19" x14ac:dyDescent="0.2">
      <c r="A60" s="95" t="str">
        <f ca="1">'Data Conv'!G60</f>
        <v/>
      </c>
      <c r="B60" s="95" t="str">
        <f ca="1">'Data Conv'!H60</f>
        <v/>
      </c>
      <c r="C60" s="107" t="str">
        <f ca="1">'EScalc Special'!I59</f>
        <v xml:space="preserve">  SPI(t)per</v>
      </c>
      <c r="D60" s="20" t="str">
        <f ca="1">'EScalc Special'!J59</f>
        <v xml:space="preserve">  SPI(t)cum</v>
      </c>
      <c r="E60" s="22" t="str">
        <f ca="1">'EScalc Special'!K59</f>
        <v>AT</v>
      </c>
      <c r="F60" s="20" t="str">
        <f ca="1">'EScalc Special'!L59</f>
        <v xml:space="preserve">  SV(t)per</v>
      </c>
      <c r="G60" s="53" t="str">
        <f ca="1">'EScalc Special'!M59</f>
        <v xml:space="preserve"> SV(t)cum</v>
      </c>
      <c r="H60" s="137" t="str">
        <f xml:space="preserve"> IF(M60 = "Period", "Count iEV XX", 'EScalc Special'!U59)</f>
        <v>Count iEV XX</v>
      </c>
      <c r="I60" s="59" t="str">
        <f xml:space="preserve"> IF(M60 = "Period", "Count iPV XX", 'EScalc Special'!V59)</f>
        <v>Count iPV XX</v>
      </c>
      <c r="J60" s="147"/>
      <c r="K60" s="95" t="str">
        <f>IF('Data Conv'!A60 = 0, "",'Data Conv'!A60)</f>
        <v/>
      </c>
      <c r="L60" s="95" t="str">
        <f>IF('Data Conv'!B60 = 0, "",'Data Conv'!B60)</f>
        <v/>
      </c>
      <c r="M60" s="122" t="str">
        <f>'EScalc Special'!R59</f>
        <v>Period</v>
      </c>
      <c r="N60" s="115" t="str">
        <f t="shared" ca="1" si="6"/>
        <v>iSPI(t)per</v>
      </c>
      <c r="O60" s="116" t="str">
        <f t="shared" ca="1" si="7"/>
        <v>iSPI(t)cum</v>
      </c>
      <c r="P60" s="117" t="str">
        <f t="shared" ca="1" si="4"/>
        <v>iSV(t)per</v>
      </c>
      <c r="Q60" s="117" t="str">
        <f t="shared" si="3"/>
        <v>wo DT</v>
      </c>
      <c r="R60" s="150" t="str">
        <f t="shared" si="8"/>
        <v>iSV(t)cum</v>
      </c>
    </row>
    <row r="61" spans="1:19" x14ac:dyDescent="0.2">
      <c r="A61" s="95" t="str">
        <f ca="1">'Data Conv'!G61</f>
        <v/>
      </c>
      <c r="B61" s="95" t="str">
        <f ca="1">'Data Conv'!H61</f>
        <v/>
      </c>
      <c r="C61" s="107" t="str">
        <f ca="1">'EScalc Special'!I60</f>
        <v xml:space="preserve">  SPI(t)per</v>
      </c>
      <c r="D61" s="20" t="str">
        <f ca="1">'EScalc Special'!J60</f>
        <v xml:space="preserve">  SPI(t)cum</v>
      </c>
      <c r="E61" s="22" t="str">
        <f ca="1">'EScalc Special'!K60</f>
        <v>AT</v>
      </c>
      <c r="F61" s="20" t="str">
        <f ca="1">'EScalc Special'!L60</f>
        <v xml:space="preserve">  SV(t)per</v>
      </c>
      <c r="G61" s="53" t="str">
        <f ca="1">'EScalc Special'!M60</f>
        <v xml:space="preserve"> SV(t)cum</v>
      </c>
      <c r="H61" s="137" t="str">
        <f xml:space="preserve"> IF(M61 = "Period", "Count iEV XX", 'EScalc Special'!U60)</f>
        <v>Count iEV XX</v>
      </c>
      <c r="I61" s="59" t="str">
        <f xml:space="preserve"> IF(M61 = "Period", "Count iPV XX", 'EScalc Special'!V60)</f>
        <v>Count iPV XX</v>
      </c>
      <c r="J61" s="147"/>
      <c r="K61" s="95" t="str">
        <f>IF('Data Conv'!A61 = 0, "",'Data Conv'!A61)</f>
        <v/>
      </c>
      <c r="L61" s="95" t="str">
        <f>IF('Data Conv'!B61 = 0, "",'Data Conv'!B61)</f>
        <v/>
      </c>
      <c r="M61" s="122" t="str">
        <f>'EScalc Special'!R60</f>
        <v>Period</v>
      </c>
      <c r="N61" s="115" t="str">
        <f t="shared" ca="1" si="6"/>
        <v>iSPI(t)per</v>
      </c>
      <c r="O61" s="116" t="str">
        <f t="shared" ca="1" si="7"/>
        <v>iSPI(t)cum</v>
      </c>
      <c r="P61" s="117" t="str">
        <f t="shared" ca="1" si="4"/>
        <v>iSV(t)per</v>
      </c>
      <c r="Q61" s="117" t="str">
        <f t="shared" si="3"/>
        <v>wo DT</v>
      </c>
      <c r="R61" s="150" t="str">
        <f t="shared" si="8"/>
        <v>iSV(t)cum</v>
      </c>
    </row>
    <row r="62" spans="1:19" x14ac:dyDescent="0.2">
      <c r="A62" s="95" t="str">
        <f ca="1">'Data Conv'!G62</f>
        <v/>
      </c>
      <c r="B62" s="95" t="str">
        <f ca="1">'Data Conv'!H62</f>
        <v/>
      </c>
      <c r="C62" s="107" t="str">
        <f ca="1">'EScalc Special'!I61</f>
        <v xml:space="preserve">  SPI(t)per</v>
      </c>
      <c r="D62" s="20" t="str">
        <f ca="1">'EScalc Special'!J61</f>
        <v xml:space="preserve">  SPI(t)cum</v>
      </c>
      <c r="E62" s="22" t="str">
        <f ca="1">'EScalc Special'!K61</f>
        <v>AT</v>
      </c>
      <c r="F62" s="20" t="str">
        <f ca="1">'EScalc Special'!L61</f>
        <v xml:space="preserve">  SV(t)per</v>
      </c>
      <c r="G62" s="53" t="str">
        <f ca="1">'EScalc Special'!M61</f>
        <v xml:space="preserve"> SV(t)cum</v>
      </c>
      <c r="H62" s="137" t="str">
        <f xml:space="preserve"> IF(M62 = "Period", "Count iEV XX", 'EScalc Special'!U61)</f>
        <v>Count iEV XX</v>
      </c>
      <c r="I62" s="59" t="str">
        <f xml:space="preserve"> IF(M62 = "Period", "Count iPV XX", 'EScalc Special'!V61)</f>
        <v>Count iPV XX</v>
      </c>
      <c r="J62" s="147"/>
      <c r="K62" s="95" t="str">
        <f>IF('Data Conv'!A62 = 0, "",'Data Conv'!A62)</f>
        <v/>
      </c>
      <c r="L62" s="95" t="str">
        <f>IF('Data Conv'!B62 = 0, "",'Data Conv'!B62)</f>
        <v/>
      </c>
      <c r="M62" s="122" t="str">
        <f>'EScalc Special'!R61</f>
        <v>Period</v>
      </c>
      <c r="N62" s="115" t="str">
        <f t="shared" ca="1" si="6"/>
        <v>iSPI(t)per</v>
      </c>
      <c r="O62" s="116" t="str">
        <f t="shared" ca="1" si="7"/>
        <v>iSPI(t)cum</v>
      </c>
      <c r="P62" s="117" t="str">
        <f t="shared" ca="1" si="4"/>
        <v>iSV(t)per</v>
      </c>
      <c r="Q62" s="117" t="str">
        <f t="shared" si="3"/>
        <v>wo DT</v>
      </c>
      <c r="R62" s="150" t="str">
        <f t="shared" si="8"/>
        <v>iSV(t)cum</v>
      </c>
    </row>
    <row r="63" spans="1:19" x14ac:dyDescent="0.2">
      <c r="A63" s="95" t="str">
        <f ca="1">'Data Conv'!G63</f>
        <v/>
      </c>
      <c r="B63" s="95" t="str">
        <f ca="1">'Data Conv'!H63</f>
        <v/>
      </c>
      <c r="C63" s="107" t="str">
        <f ca="1">'EScalc Special'!I62</f>
        <v xml:space="preserve">  SPI(t)per</v>
      </c>
      <c r="D63" s="20" t="str">
        <f ca="1">'EScalc Special'!J62</f>
        <v xml:space="preserve">  SPI(t)cum</v>
      </c>
      <c r="E63" s="22" t="str">
        <f ca="1">'EScalc Special'!K62</f>
        <v>AT</v>
      </c>
      <c r="F63" s="20" t="str">
        <f ca="1">'EScalc Special'!L62</f>
        <v xml:space="preserve">  SV(t)per</v>
      </c>
      <c r="G63" s="53" t="str">
        <f ca="1">'EScalc Special'!M62</f>
        <v xml:space="preserve"> SV(t)cum</v>
      </c>
      <c r="H63" s="137" t="str">
        <f xml:space="preserve"> IF(M63 = "Period", "Count iEV XX", 'EScalc Special'!U62)</f>
        <v>Count iEV XX</v>
      </c>
      <c r="I63" s="59" t="str">
        <f xml:space="preserve"> IF(M63 = "Period", "Count iPV XX", 'EScalc Special'!V62)</f>
        <v>Count iPV XX</v>
      </c>
      <c r="J63" s="147"/>
      <c r="K63" s="95" t="str">
        <f>IF('Data Conv'!A63 = 0, "",'Data Conv'!A63)</f>
        <v/>
      </c>
      <c r="L63" s="95" t="str">
        <f>IF('Data Conv'!B63 = 0, "",'Data Conv'!B63)</f>
        <v/>
      </c>
      <c r="M63" s="122" t="str">
        <f>'EScalc Special'!R62</f>
        <v>Period</v>
      </c>
      <c r="N63" s="115" t="str">
        <f t="shared" ca="1" si="6"/>
        <v>iSPI(t)per</v>
      </c>
      <c r="O63" s="116" t="str">
        <f t="shared" ca="1" si="7"/>
        <v>iSPI(t)cum</v>
      </c>
      <c r="P63" s="117" t="str">
        <f t="shared" ca="1" si="4"/>
        <v>iSV(t)per</v>
      </c>
      <c r="Q63" s="117" t="str">
        <f t="shared" si="3"/>
        <v>wo DT</v>
      </c>
      <c r="R63" s="150" t="str">
        <f t="shared" si="8"/>
        <v>iSV(t)cum</v>
      </c>
    </row>
    <row r="64" spans="1:19" x14ac:dyDescent="0.2">
      <c r="A64" s="95" t="str">
        <f ca="1">'Data Conv'!G64</f>
        <v/>
      </c>
      <c r="B64" s="95" t="str">
        <f ca="1">'Data Conv'!H64</f>
        <v/>
      </c>
      <c r="C64" s="107" t="str">
        <f ca="1">'EScalc Special'!I63</f>
        <v xml:space="preserve">  SPI(t)per</v>
      </c>
      <c r="D64" s="20" t="str">
        <f ca="1">'EScalc Special'!J63</f>
        <v xml:space="preserve">  SPI(t)cum</v>
      </c>
      <c r="E64" s="22" t="str">
        <f ca="1">'EScalc Special'!K63</f>
        <v>AT</v>
      </c>
      <c r="F64" s="20" t="str">
        <f ca="1">'EScalc Special'!L63</f>
        <v xml:space="preserve">  SV(t)per</v>
      </c>
      <c r="G64" s="53" t="str">
        <f ca="1">'EScalc Special'!M63</f>
        <v xml:space="preserve"> SV(t)cum</v>
      </c>
      <c r="H64" s="137" t="str">
        <f xml:space="preserve"> IF(M64 = "Period", "Count iEV XX", 'EScalc Special'!U63)</f>
        <v>Count iEV XX</v>
      </c>
      <c r="I64" s="59" t="str">
        <f xml:space="preserve"> IF(M64 = "Period", "Count iPV XX", 'EScalc Special'!V63)</f>
        <v>Count iPV XX</v>
      </c>
      <c r="J64" s="147"/>
      <c r="K64" s="95" t="str">
        <f>IF('Data Conv'!A64 = 0, "",'Data Conv'!A64)</f>
        <v/>
      </c>
      <c r="L64" s="95" t="str">
        <f>IF('Data Conv'!B64 = 0, "",'Data Conv'!B64)</f>
        <v/>
      </c>
      <c r="M64" s="122" t="str">
        <f>'EScalc Special'!R63</f>
        <v>Period</v>
      </c>
      <c r="N64" s="115" t="str">
        <f t="shared" ca="1" si="6"/>
        <v>iSPI(t)per</v>
      </c>
      <c r="O64" s="116" t="str">
        <f t="shared" ca="1" si="7"/>
        <v>iSPI(t)cum</v>
      </c>
      <c r="P64" s="117" t="str">
        <f t="shared" ca="1" si="4"/>
        <v>iSV(t)per</v>
      </c>
      <c r="Q64" s="117" t="str">
        <f t="shared" si="3"/>
        <v>wo DT</v>
      </c>
      <c r="R64" s="150" t="str">
        <f t="shared" si="8"/>
        <v>iSV(t)cum</v>
      </c>
    </row>
    <row r="65" spans="1:18" x14ac:dyDescent="0.2">
      <c r="A65" s="95" t="str">
        <f ca="1">'Data Conv'!G65</f>
        <v/>
      </c>
      <c r="B65" s="95" t="str">
        <f ca="1">'Data Conv'!H65</f>
        <v/>
      </c>
      <c r="C65" s="107" t="str">
        <f ca="1">'EScalc Special'!I64</f>
        <v xml:space="preserve">  SPI(t)per</v>
      </c>
      <c r="D65" s="20" t="str">
        <f ca="1">'EScalc Special'!J64</f>
        <v xml:space="preserve">  SPI(t)cum</v>
      </c>
      <c r="E65" s="22" t="str">
        <f ca="1">'EScalc Special'!K64</f>
        <v>AT</v>
      </c>
      <c r="F65" s="20" t="str">
        <f ca="1">'EScalc Special'!L64</f>
        <v xml:space="preserve">  SV(t)per</v>
      </c>
      <c r="G65" s="53" t="str">
        <f ca="1">'EScalc Special'!M64</f>
        <v xml:space="preserve"> SV(t)cum</v>
      </c>
      <c r="H65" s="137" t="str">
        <f xml:space="preserve"> IF(M65 = "Period", "Count iEV XX", 'EScalc Special'!U64)</f>
        <v>Count iEV XX</v>
      </c>
      <c r="I65" s="59" t="str">
        <f xml:space="preserve"> IF(M65 = "Period", "Count iPV XX", 'EScalc Special'!V64)</f>
        <v>Count iPV XX</v>
      </c>
      <c r="J65" s="147"/>
      <c r="K65" s="95" t="str">
        <f>IF('Data Conv'!A65 = 0, "",'Data Conv'!A65)</f>
        <v/>
      </c>
      <c r="L65" s="95" t="str">
        <f>IF('Data Conv'!B65 = 0, "",'Data Conv'!B65)</f>
        <v/>
      </c>
      <c r="M65" s="122" t="str">
        <f>'EScalc Special'!R64</f>
        <v>Period</v>
      </c>
      <c r="N65" s="115" t="str">
        <f t="shared" ca="1" si="6"/>
        <v>iSPI(t)per</v>
      </c>
      <c r="O65" s="116" t="str">
        <f t="shared" ca="1" si="7"/>
        <v>iSPI(t)cum</v>
      </c>
      <c r="P65" s="117" t="str">
        <f t="shared" ca="1" si="4"/>
        <v>iSV(t)per</v>
      </c>
      <c r="Q65" s="117" t="str">
        <f t="shared" si="3"/>
        <v>wo DT</v>
      </c>
      <c r="R65" s="150" t="str">
        <f t="shared" si="8"/>
        <v>iSV(t)cum</v>
      </c>
    </row>
    <row r="66" spans="1:18" x14ac:dyDescent="0.2">
      <c r="A66" s="95" t="str">
        <f ca="1">'Data Conv'!G66</f>
        <v/>
      </c>
      <c r="B66" s="95" t="str">
        <f ca="1">'Data Conv'!H66</f>
        <v/>
      </c>
      <c r="C66" s="107" t="str">
        <f ca="1">'EScalc Special'!I65</f>
        <v xml:space="preserve">  SPI(t)per</v>
      </c>
      <c r="D66" s="20" t="str">
        <f ca="1">'EScalc Special'!J65</f>
        <v xml:space="preserve">  SPI(t)cum</v>
      </c>
      <c r="E66" s="22" t="str">
        <f ca="1">'EScalc Special'!K65</f>
        <v>AT</v>
      </c>
      <c r="F66" s="20" t="str">
        <f ca="1">'EScalc Special'!L65</f>
        <v xml:space="preserve">  SV(t)per</v>
      </c>
      <c r="G66" s="53" t="str">
        <f ca="1">'EScalc Special'!M65</f>
        <v xml:space="preserve"> SV(t)cum</v>
      </c>
      <c r="H66" s="137" t="str">
        <f xml:space="preserve"> IF(M66 = "Period", "Count iEV XX", 'EScalc Special'!U65)</f>
        <v>Count iEV XX</v>
      </c>
      <c r="I66" s="59" t="str">
        <f xml:space="preserve"> IF(M66 = "Period", "Count iPV XX", 'EScalc Special'!V65)</f>
        <v>Count iPV XX</v>
      </c>
      <c r="J66" s="147"/>
      <c r="K66" s="95" t="str">
        <f>IF('Data Conv'!A66 = 0, "",'Data Conv'!A66)</f>
        <v/>
      </c>
      <c r="L66" s="95" t="str">
        <f>IF('Data Conv'!B66 = 0, "",'Data Conv'!B66)</f>
        <v/>
      </c>
      <c r="M66" s="122" t="str">
        <f>'EScalc Special'!R65</f>
        <v>Period</v>
      </c>
      <c r="N66" s="115" t="str">
        <f t="shared" ca="1" si="6"/>
        <v>iSPI(t)per</v>
      </c>
      <c r="O66" s="116" t="str">
        <f t="shared" ca="1" si="7"/>
        <v>iSPI(t)cum</v>
      </c>
      <c r="P66" s="117" t="str">
        <f t="shared" ca="1" si="4"/>
        <v>iSV(t)per</v>
      </c>
      <c r="Q66" s="117" t="str">
        <f t="shared" si="3"/>
        <v>wo DT</v>
      </c>
      <c r="R66" s="150" t="str">
        <f t="shared" si="8"/>
        <v>iSV(t)cum</v>
      </c>
    </row>
    <row r="67" spans="1:18" x14ac:dyDescent="0.2">
      <c r="A67" s="95" t="str">
        <f ca="1">'Data Conv'!G67</f>
        <v/>
      </c>
      <c r="B67" s="95" t="str">
        <f ca="1">'Data Conv'!H67</f>
        <v/>
      </c>
      <c r="C67" s="107" t="str">
        <f ca="1">'EScalc Special'!I66</f>
        <v xml:space="preserve">  SPI(t)per</v>
      </c>
      <c r="D67" s="20" t="str">
        <f ca="1">'EScalc Special'!J66</f>
        <v xml:space="preserve">  SPI(t)cum</v>
      </c>
      <c r="E67" s="22" t="str">
        <f ca="1">'EScalc Special'!K66</f>
        <v>AT</v>
      </c>
      <c r="F67" s="20" t="str">
        <f ca="1">'EScalc Special'!L66</f>
        <v xml:space="preserve">  SV(t)per</v>
      </c>
      <c r="G67" s="53" t="str">
        <f ca="1">'EScalc Special'!M66</f>
        <v xml:space="preserve"> SV(t)cum</v>
      </c>
      <c r="H67" s="137" t="str">
        <f xml:space="preserve"> IF(M67 = "Period", "Count iEV XX", 'EScalc Special'!U66)</f>
        <v>Count iEV XX</v>
      </c>
      <c r="I67" s="59" t="str">
        <f xml:space="preserve"> IF(M67 = "Period", "Count iPV XX", 'EScalc Special'!V66)</f>
        <v>Count iPV XX</v>
      </c>
      <c r="J67" s="147"/>
      <c r="K67" s="95" t="str">
        <f>IF('Data Conv'!A67 = 0, "",'Data Conv'!A67)</f>
        <v/>
      </c>
      <c r="L67" s="95" t="str">
        <f>IF('Data Conv'!B67 = 0, "",'Data Conv'!B67)</f>
        <v/>
      </c>
      <c r="M67" s="122" t="str">
        <f>'EScalc Special'!R66</f>
        <v>Period</v>
      </c>
      <c r="N67" s="115" t="str">
        <f t="shared" ca="1" si="6"/>
        <v>iSPI(t)per</v>
      </c>
      <c r="O67" s="116" t="str">
        <f t="shared" ca="1" si="7"/>
        <v>iSPI(t)cum</v>
      </c>
      <c r="P67" s="117" t="str">
        <f t="shared" ca="1" si="4"/>
        <v>iSV(t)per</v>
      </c>
      <c r="Q67" s="117" t="str">
        <f t="shared" si="3"/>
        <v>wo DT</v>
      </c>
      <c r="R67" s="150" t="str">
        <f t="shared" si="8"/>
        <v>iSV(t)cum</v>
      </c>
    </row>
    <row r="68" spans="1:18" x14ac:dyDescent="0.2">
      <c r="A68" s="95" t="str">
        <f ca="1">'Data Conv'!G68</f>
        <v/>
      </c>
      <c r="B68" s="95" t="str">
        <f ca="1">'Data Conv'!H68</f>
        <v/>
      </c>
      <c r="C68" s="107" t="str">
        <f ca="1">'EScalc Special'!I67</f>
        <v xml:space="preserve">  SPI(t)per</v>
      </c>
      <c r="D68" s="20" t="str">
        <f ca="1">'EScalc Special'!J67</f>
        <v xml:space="preserve">  SPI(t)cum</v>
      </c>
      <c r="E68" s="22" t="str">
        <f ca="1">'EScalc Special'!K67</f>
        <v>AT</v>
      </c>
      <c r="F68" s="20" t="str">
        <f ca="1">'EScalc Special'!L67</f>
        <v xml:space="preserve">  SV(t)per</v>
      </c>
      <c r="G68" s="53" t="str">
        <f ca="1">'EScalc Special'!M67</f>
        <v xml:space="preserve"> SV(t)cum</v>
      </c>
      <c r="H68" s="137" t="str">
        <f xml:space="preserve"> IF(M68 = "Period", "Count iEV XX", 'EScalc Special'!U67)</f>
        <v>Count iEV XX</v>
      </c>
      <c r="I68" s="59" t="str">
        <f xml:space="preserve"> IF(M68 = "Period", "Count iPV XX", 'EScalc Special'!V67)</f>
        <v>Count iPV XX</v>
      </c>
      <c r="J68" s="147"/>
      <c r="K68" s="95" t="str">
        <f>IF('Data Conv'!A68 = 0, "",'Data Conv'!A68)</f>
        <v/>
      </c>
      <c r="L68" s="95" t="str">
        <f>IF('Data Conv'!B68 = 0, "",'Data Conv'!B68)</f>
        <v/>
      </c>
      <c r="M68" s="122" t="str">
        <f>'EScalc Special'!R67</f>
        <v>Period</v>
      </c>
      <c r="N68" s="115" t="str">
        <f t="shared" ca="1" si="6"/>
        <v>iSPI(t)per</v>
      </c>
      <c r="O68" s="116" t="str">
        <f t="shared" ca="1" si="7"/>
        <v>iSPI(t)cum</v>
      </c>
      <c r="P68" s="117" t="str">
        <f t="shared" ca="1" si="4"/>
        <v>iSV(t)per</v>
      </c>
      <c r="Q68" s="117" t="str">
        <f t="shared" si="3"/>
        <v>wo DT</v>
      </c>
      <c r="R68" s="150" t="str">
        <f t="shared" si="8"/>
        <v>iSV(t)cum</v>
      </c>
    </row>
    <row r="69" spans="1:18" x14ac:dyDescent="0.2">
      <c r="A69" s="95" t="str">
        <f ca="1">'Data Conv'!G69</f>
        <v/>
      </c>
      <c r="B69" s="95" t="str">
        <f ca="1">'Data Conv'!H69</f>
        <v/>
      </c>
      <c r="C69" s="107" t="str">
        <f ca="1">'EScalc Special'!I68</f>
        <v xml:space="preserve">  SPI(t)per</v>
      </c>
      <c r="D69" s="20" t="str">
        <f ca="1">'EScalc Special'!J68</f>
        <v xml:space="preserve">  SPI(t)cum</v>
      </c>
      <c r="E69" s="22" t="str">
        <f ca="1">'EScalc Special'!K68</f>
        <v>AT</v>
      </c>
      <c r="F69" s="20" t="str">
        <f ca="1">'EScalc Special'!L68</f>
        <v xml:space="preserve">  SV(t)per</v>
      </c>
      <c r="G69" s="53" t="str">
        <f ca="1">'EScalc Special'!M68</f>
        <v xml:space="preserve"> SV(t)cum</v>
      </c>
      <c r="H69" s="137" t="str">
        <f xml:space="preserve"> IF(M69 = "Period", "Count iEV XX", 'EScalc Special'!U68)</f>
        <v>Count iEV XX</v>
      </c>
      <c r="I69" s="59" t="str">
        <f xml:space="preserve"> IF(M69 = "Period", "Count iPV XX", 'EScalc Special'!V68)</f>
        <v>Count iPV XX</v>
      </c>
      <c r="J69" s="147"/>
      <c r="K69" s="95" t="str">
        <f>IF('Data Conv'!A69 = 0, "",'Data Conv'!A69)</f>
        <v/>
      </c>
      <c r="L69" s="95" t="str">
        <f>IF('Data Conv'!B69 = 0, "",'Data Conv'!B69)</f>
        <v/>
      </c>
      <c r="M69" s="122" t="str">
        <f>'EScalc Special'!R68</f>
        <v>Period</v>
      </c>
      <c r="N69" s="115" t="str">
        <f t="shared" ca="1" si="6"/>
        <v>iSPI(t)per</v>
      </c>
      <c r="O69" s="116" t="str">
        <f t="shared" ca="1" si="7"/>
        <v>iSPI(t)cum</v>
      </c>
      <c r="P69" s="117" t="str">
        <f t="shared" ca="1" si="4"/>
        <v>iSV(t)per</v>
      </c>
      <c r="Q69" s="117" t="str">
        <f t="shared" si="3"/>
        <v>wo DT</v>
      </c>
      <c r="R69" s="150" t="str">
        <f t="shared" si="8"/>
        <v>iSV(t)cum</v>
      </c>
    </row>
    <row r="70" spans="1:18" x14ac:dyDescent="0.2">
      <c r="A70" s="95" t="str">
        <f ca="1">'Data Conv'!G70</f>
        <v/>
      </c>
      <c r="B70" s="95" t="str">
        <f ca="1">'Data Conv'!H70</f>
        <v/>
      </c>
      <c r="C70" s="107" t="str">
        <f ca="1">'EScalc Special'!I69</f>
        <v xml:space="preserve">  SPI(t)per</v>
      </c>
      <c r="D70" s="20" t="str">
        <f ca="1">'EScalc Special'!J69</f>
        <v xml:space="preserve">  SPI(t)cum</v>
      </c>
      <c r="E70" s="22" t="str">
        <f ca="1">'EScalc Special'!K69</f>
        <v>AT</v>
      </c>
      <c r="F70" s="20" t="str">
        <f ca="1">'EScalc Special'!L69</f>
        <v xml:space="preserve">  SV(t)per</v>
      </c>
      <c r="G70" s="53" t="str">
        <f ca="1">'EScalc Special'!M69</f>
        <v xml:space="preserve"> SV(t)cum</v>
      </c>
      <c r="H70" s="137" t="str">
        <f xml:space="preserve"> IF(M70 = "Period", "Count iEV XX", 'EScalc Special'!U69)</f>
        <v>Count iEV XX</v>
      </c>
      <c r="I70" s="59" t="str">
        <f xml:space="preserve"> IF(M70 = "Period", "Count iPV XX", 'EScalc Special'!V69)</f>
        <v>Count iPV XX</v>
      </c>
      <c r="J70" s="147"/>
      <c r="K70" s="95" t="str">
        <f>IF('Data Conv'!A70 = 0, "",'Data Conv'!A70)</f>
        <v/>
      </c>
      <c r="L70" s="95" t="str">
        <f>IF('Data Conv'!B70 = 0, "",'Data Conv'!B70)</f>
        <v/>
      </c>
      <c r="M70" s="122" t="str">
        <f>'EScalc Special'!R69</f>
        <v>Period</v>
      </c>
      <c r="N70" s="115" t="str">
        <f t="shared" ca="1" si="6"/>
        <v>iSPI(t)per</v>
      </c>
      <c r="O70" s="116" t="str">
        <f t="shared" ca="1" si="7"/>
        <v>iSPI(t)cum</v>
      </c>
      <c r="P70" s="117" t="str">
        <f t="shared" ca="1" si="4"/>
        <v>iSV(t)per</v>
      </c>
      <c r="Q70" s="117" t="str">
        <f t="shared" ref="Q70:Q133" si="9">IF(ISNUMBER($K70), $Q69 + $P70, IF($K70 = "XX", $Q69 + $P70, "wo DT"))</f>
        <v>wo DT</v>
      </c>
      <c r="R70" s="150" t="str">
        <f t="shared" si="8"/>
        <v>iSV(t)cum</v>
      </c>
    </row>
    <row r="71" spans="1:18" x14ac:dyDescent="0.2">
      <c r="A71" s="95" t="str">
        <f ca="1">'Data Conv'!G71</f>
        <v/>
      </c>
      <c r="B71" s="95" t="str">
        <f ca="1">'Data Conv'!H71</f>
        <v/>
      </c>
      <c r="C71" s="107" t="str">
        <f ca="1">'EScalc Special'!I70</f>
        <v xml:space="preserve">  SPI(t)per</v>
      </c>
      <c r="D71" s="20" t="str">
        <f ca="1">'EScalc Special'!J70</f>
        <v xml:space="preserve">  SPI(t)cum</v>
      </c>
      <c r="E71" s="22" t="str">
        <f ca="1">'EScalc Special'!K70</f>
        <v>AT</v>
      </c>
      <c r="F71" s="20" t="str">
        <f ca="1">'EScalc Special'!L70</f>
        <v xml:space="preserve">  SV(t)per</v>
      </c>
      <c r="G71" s="53" t="str">
        <f ca="1">'EScalc Special'!M70</f>
        <v xml:space="preserve"> SV(t)cum</v>
      </c>
      <c r="H71" s="137" t="str">
        <f xml:space="preserve"> IF(M71 = "Period", "Count iEV XX", 'EScalc Special'!U70)</f>
        <v>Count iEV XX</v>
      </c>
      <c r="I71" s="59" t="str">
        <f xml:space="preserve"> IF(M71 = "Period", "Count iPV XX", 'EScalc Special'!V70)</f>
        <v>Count iPV XX</v>
      </c>
      <c r="J71" s="147"/>
      <c r="K71" s="95" t="str">
        <f>IF('Data Conv'!A71 = 0, "",'Data Conv'!A71)</f>
        <v/>
      </c>
      <c r="L71" s="95" t="str">
        <f>IF('Data Conv'!B71 = 0, "",'Data Conv'!B71)</f>
        <v/>
      </c>
      <c r="M71" s="122" t="str">
        <f>'EScalc Special'!R70</f>
        <v>Period</v>
      </c>
      <c r="N71" s="115" t="str">
        <f t="shared" ca="1" si="6"/>
        <v>iSPI(t)per</v>
      </c>
      <c r="O71" s="116" t="str">
        <f t="shared" ca="1" si="7"/>
        <v>iSPI(t)cum</v>
      </c>
      <c r="P71" s="117" t="str">
        <f t="shared" ref="P71:P134" ca="1" si="10">IF(ISNUMBER($K71), OFFSET($F71,-$H71,0) + IF($L71 = "XX", 1, 0), IF(NOT(OR($K71 = "XX", ISNUMBER($K71))), "iSV(t)per", IF(AND($K71 = "XX", $L71 = "XX"), 0, IF($L71 = "XX", 1, IF($K71 = "XX", -1, "iSV(t)per")))))</f>
        <v>iSV(t)per</v>
      </c>
      <c r="Q71" s="117" t="str">
        <f t="shared" si="9"/>
        <v>wo DT</v>
      </c>
      <c r="R71" s="150" t="str">
        <f t="shared" si="8"/>
        <v>iSV(t)cum</v>
      </c>
    </row>
    <row r="72" spans="1:18" x14ac:dyDescent="0.2">
      <c r="A72" s="95" t="str">
        <f ca="1">'Data Conv'!G72</f>
        <v/>
      </c>
      <c r="B72" s="95" t="str">
        <f ca="1">'Data Conv'!H72</f>
        <v/>
      </c>
      <c r="C72" s="107" t="str">
        <f ca="1">'EScalc Special'!I71</f>
        <v xml:space="preserve">  SPI(t)per</v>
      </c>
      <c r="D72" s="20" t="str">
        <f ca="1">'EScalc Special'!J71</f>
        <v xml:space="preserve">  SPI(t)cum</v>
      </c>
      <c r="E72" s="22" t="str">
        <f ca="1">'EScalc Special'!K71</f>
        <v>AT</v>
      </c>
      <c r="F72" s="20" t="str">
        <f ca="1">'EScalc Special'!L71</f>
        <v xml:space="preserve">  SV(t)per</v>
      </c>
      <c r="G72" s="53" t="str">
        <f ca="1">'EScalc Special'!M71</f>
        <v xml:space="preserve"> SV(t)cum</v>
      </c>
      <c r="H72" s="137" t="str">
        <f xml:space="preserve"> IF(M72 = "Period", "Count iEV XX", 'EScalc Special'!U71)</f>
        <v>Count iEV XX</v>
      </c>
      <c r="I72" s="59" t="str">
        <f xml:space="preserve"> IF(M72 = "Period", "Count iPV XX", 'EScalc Special'!V71)</f>
        <v>Count iPV XX</v>
      </c>
      <c r="J72" s="147"/>
      <c r="K72" s="95" t="str">
        <f>IF('Data Conv'!A72 = 0, "",'Data Conv'!A72)</f>
        <v/>
      </c>
      <c r="L72" s="95" t="str">
        <f>IF('Data Conv'!B72 = 0, "",'Data Conv'!B72)</f>
        <v/>
      </c>
      <c r="M72" s="122" t="str">
        <f>'EScalc Special'!R71</f>
        <v>Period</v>
      </c>
      <c r="N72" s="115" t="str">
        <f t="shared" ca="1" si="6"/>
        <v>iSPI(t)per</v>
      </c>
      <c r="O72" s="116" t="str">
        <f t="shared" ca="1" si="7"/>
        <v>iSPI(t)cum</v>
      </c>
      <c r="P72" s="117" t="str">
        <f t="shared" ca="1" si="10"/>
        <v>iSV(t)per</v>
      </c>
      <c r="Q72" s="117" t="str">
        <f t="shared" si="9"/>
        <v>wo DT</v>
      </c>
      <c r="R72" s="150" t="str">
        <f t="shared" si="8"/>
        <v>iSV(t)cum</v>
      </c>
    </row>
    <row r="73" spans="1:18" x14ac:dyDescent="0.2">
      <c r="A73" s="95" t="str">
        <f ca="1">'Data Conv'!G73</f>
        <v/>
      </c>
      <c r="B73" s="95" t="str">
        <f ca="1">'Data Conv'!H73</f>
        <v/>
      </c>
      <c r="C73" s="107" t="str">
        <f ca="1">'EScalc Special'!I72</f>
        <v xml:space="preserve">  SPI(t)per</v>
      </c>
      <c r="D73" s="20" t="str">
        <f ca="1">'EScalc Special'!J72</f>
        <v xml:space="preserve">  SPI(t)cum</v>
      </c>
      <c r="E73" s="22" t="str">
        <f ca="1">'EScalc Special'!K72</f>
        <v>AT</v>
      </c>
      <c r="F73" s="20" t="str">
        <f ca="1">'EScalc Special'!L72</f>
        <v xml:space="preserve">  SV(t)per</v>
      </c>
      <c r="G73" s="53" t="str">
        <f ca="1">'EScalc Special'!M72</f>
        <v xml:space="preserve"> SV(t)cum</v>
      </c>
      <c r="H73" s="137" t="str">
        <f xml:space="preserve"> IF(M73 = "Period", "Count iEV XX", 'EScalc Special'!U72)</f>
        <v>Count iEV XX</v>
      </c>
      <c r="I73" s="59" t="str">
        <f xml:space="preserve"> IF(M73 = "Period", "Count iPV XX", 'EScalc Special'!V72)</f>
        <v>Count iPV XX</v>
      </c>
      <c r="J73" s="147"/>
      <c r="K73" s="95" t="str">
        <f>IF('Data Conv'!A73 = 0, "",'Data Conv'!A73)</f>
        <v/>
      </c>
      <c r="L73" s="95" t="str">
        <f>IF('Data Conv'!B73 = 0, "",'Data Conv'!B73)</f>
        <v/>
      </c>
      <c r="M73" s="122" t="str">
        <f>'EScalc Special'!R72</f>
        <v>Period</v>
      </c>
      <c r="N73" s="115" t="str">
        <f t="shared" ca="1" si="6"/>
        <v>iSPI(t)per</v>
      </c>
      <c r="O73" s="116" t="str">
        <f t="shared" ca="1" si="7"/>
        <v>iSPI(t)cum</v>
      </c>
      <c r="P73" s="117" t="str">
        <f t="shared" ca="1" si="10"/>
        <v>iSV(t)per</v>
      </c>
      <c r="Q73" s="117" t="str">
        <f t="shared" si="9"/>
        <v>wo DT</v>
      </c>
      <c r="R73" s="150" t="str">
        <f t="shared" si="8"/>
        <v>iSV(t)cum</v>
      </c>
    </row>
    <row r="74" spans="1:18" x14ac:dyDescent="0.2">
      <c r="A74" s="95" t="str">
        <f ca="1">'Data Conv'!G74</f>
        <v/>
      </c>
      <c r="B74" s="95" t="str">
        <f ca="1">'Data Conv'!H74</f>
        <v/>
      </c>
      <c r="C74" s="107" t="str">
        <f ca="1">'EScalc Special'!I73</f>
        <v xml:space="preserve">  SPI(t)per</v>
      </c>
      <c r="D74" s="20" t="str">
        <f ca="1">'EScalc Special'!J73</f>
        <v xml:space="preserve">  SPI(t)cum</v>
      </c>
      <c r="E74" s="22" t="str">
        <f ca="1">'EScalc Special'!K73</f>
        <v>AT</v>
      </c>
      <c r="F74" s="20" t="str">
        <f ca="1">'EScalc Special'!L73</f>
        <v xml:space="preserve">  SV(t)per</v>
      </c>
      <c r="G74" s="53" t="str">
        <f ca="1">'EScalc Special'!M73</f>
        <v xml:space="preserve"> SV(t)cum</v>
      </c>
      <c r="H74" s="137" t="str">
        <f xml:space="preserve"> IF(M74 = "Period", "Count iEV XX", 'EScalc Special'!U73)</f>
        <v>Count iEV XX</v>
      </c>
      <c r="I74" s="59" t="str">
        <f xml:space="preserve"> IF(M74 = "Period", "Count iPV XX", 'EScalc Special'!V73)</f>
        <v>Count iPV XX</v>
      </c>
      <c r="J74" s="147"/>
      <c r="K74" s="95" t="str">
        <f>IF('Data Conv'!A74 = 0, "",'Data Conv'!A74)</f>
        <v/>
      </c>
      <c r="L74" s="95" t="str">
        <f>IF('Data Conv'!B74 = 0, "",'Data Conv'!B74)</f>
        <v/>
      </c>
      <c r="M74" s="122" t="str">
        <f>'EScalc Special'!R73</f>
        <v>Period</v>
      </c>
      <c r="N74" s="115" t="str">
        <f t="shared" ca="1" si="6"/>
        <v>iSPI(t)per</v>
      </c>
      <c r="O74" s="116" t="str">
        <f t="shared" ca="1" si="7"/>
        <v>iSPI(t)cum</v>
      </c>
      <c r="P74" s="117" t="str">
        <f t="shared" ca="1" si="10"/>
        <v>iSV(t)per</v>
      </c>
      <c r="Q74" s="117" t="str">
        <f t="shared" si="9"/>
        <v>wo DT</v>
      </c>
      <c r="R74" s="150" t="str">
        <f t="shared" si="8"/>
        <v>iSV(t)cum</v>
      </c>
    </row>
    <row r="75" spans="1:18" x14ac:dyDescent="0.2">
      <c r="A75" s="95" t="str">
        <f ca="1">'Data Conv'!G75</f>
        <v/>
      </c>
      <c r="B75" s="95" t="str">
        <f ca="1">'Data Conv'!H75</f>
        <v/>
      </c>
      <c r="C75" s="107" t="str">
        <f ca="1">'EScalc Special'!I74</f>
        <v xml:space="preserve">  SPI(t)per</v>
      </c>
      <c r="D75" s="20" t="str">
        <f ca="1">'EScalc Special'!J74</f>
        <v xml:space="preserve">  SPI(t)cum</v>
      </c>
      <c r="E75" s="22" t="str">
        <f ca="1">'EScalc Special'!K74</f>
        <v>AT</v>
      </c>
      <c r="F75" s="20" t="str">
        <f ca="1">'EScalc Special'!L74</f>
        <v xml:space="preserve">  SV(t)per</v>
      </c>
      <c r="G75" s="53" t="str">
        <f ca="1">'EScalc Special'!M74</f>
        <v xml:space="preserve"> SV(t)cum</v>
      </c>
      <c r="H75" s="137" t="str">
        <f xml:space="preserve"> IF(M75 = "Period", "Count iEV XX", 'EScalc Special'!U74)</f>
        <v>Count iEV XX</v>
      </c>
      <c r="I75" s="59" t="str">
        <f xml:space="preserve"> IF(M75 = "Period", "Count iPV XX", 'EScalc Special'!V74)</f>
        <v>Count iPV XX</v>
      </c>
      <c r="J75" s="147"/>
      <c r="K75" s="95" t="str">
        <f>IF('Data Conv'!A75 = 0, "",'Data Conv'!A75)</f>
        <v/>
      </c>
      <c r="L75" s="95" t="str">
        <f>IF('Data Conv'!B75 = 0, "",'Data Conv'!B75)</f>
        <v/>
      </c>
      <c r="M75" s="122" t="str">
        <f>'EScalc Special'!R74</f>
        <v>Period</v>
      </c>
      <c r="N75" s="115" t="str">
        <f t="shared" ca="1" si="6"/>
        <v>iSPI(t)per</v>
      </c>
      <c r="O75" s="116" t="str">
        <f t="shared" ca="1" si="7"/>
        <v>iSPI(t)cum</v>
      </c>
      <c r="P75" s="117" t="str">
        <f t="shared" ca="1" si="10"/>
        <v>iSV(t)per</v>
      </c>
      <c r="Q75" s="117" t="str">
        <f t="shared" si="9"/>
        <v>wo DT</v>
      </c>
      <c r="R75" s="150" t="str">
        <f t="shared" si="8"/>
        <v>iSV(t)cum</v>
      </c>
    </row>
    <row r="76" spans="1:18" x14ac:dyDescent="0.2">
      <c r="A76" s="95" t="str">
        <f ca="1">'Data Conv'!G76</f>
        <v/>
      </c>
      <c r="B76" s="95" t="str">
        <f ca="1">'Data Conv'!H76</f>
        <v/>
      </c>
      <c r="C76" s="107" t="str">
        <f ca="1">'EScalc Special'!I75</f>
        <v xml:space="preserve">  SPI(t)per</v>
      </c>
      <c r="D76" s="20" t="str">
        <f ca="1">'EScalc Special'!J75</f>
        <v xml:space="preserve">  SPI(t)cum</v>
      </c>
      <c r="E76" s="22" t="str">
        <f ca="1">'EScalc Special'!K75</f>
        <v>AT</v>
      </c>
      <c r="F76" s="20" t="str">
        <f ca="1">'EScalc Special'!L75</f>
        <v xml:space="preserve">  SV(t)per</v>
      </c>
      <c r="G76" s="53" t="str">
        <f ca="1">'EScalc Special'!M75</f>
        <v xml:space="preserve"> SV(t)cum</v>
      </c>
      <c r="H76" s="137" t="str">
        <f xml:space="preserve"> IF(M76 = "Period", "Count iEV XX", 'EScalc Special'!U75)</f>
        <v>Count iEV XX</v>
      </c>
      <c r="I76" s="59" t="str">
        <f xml:space="preserve"> IF(M76 = "Period", "Count iPV XX", 'EScalc Special'!V75)</f>
        <v>Count iPV XX</v>
      </c>
      <c r="J76" s="147"/>
      <c r="K76" s="95" t="str">
        <f>IF('Data Conv'!A76 = 0, "",'Data Conv'!A76)</f>
        <v/>
      </c>
      <c r="L76" s="95" t="str">
        <f>IF('Data Conv'!B76 = 0, "",'Data Conv'!B76)</f>
        <v/>
      </c>
      <c r="M76" s="122" t="str">
        <f>'EScalc Special'!R75</f>
        <v>Period</v>
      </c>
      <c r="N76" s="115" t="str">
        <f t="shared" ca="1" si="6"/>
        <v>iSPI(t)per</v>
      </c>
      <c r="O76" s="116" t="str">
        <f t="shared" ca="1" si="7"/>
        <v>iSPI(t)cum</v>
      </c>
      <c r="P76" s="117" t="str">
        <f t="shared" ca="1" si="10"/>
        <v>iSV(t)per</v>
      </c>
      <c r="Q76" s="117" t="str">
        <f t="shared" si="9"/>
        <v>wo DT</v>
      </c>
      <c r="R76" s="150" t="str">
        <f t="shared" si="8"/>
        <v>iSV(t)cum</v>
      </c>
    </row>
    <row r="77" spans="1:18" x14ac:dyDescent="0.2">
      <c r="A77" s="95" t="str">
        <f ca="1">'Data Conv'!G77</f>
        <v/>
      </c>
      <c r="B77" s="95" t="str">
        <f ca="1">'Data Conv'!H77</f>
        <v/>
      </c>
      <c r="C77" s="107" t="str">
        <f ca="1">'EScalc Special'!I76</f>
        <v xml:space="preserve">  SPI(t)per</v>
      </c>
      <c r="D77" s="20" t="str">
        <f ca="1">'EScalc Special'!J76</f>
        <v xml:space="preserve">  SPI(t)cum</v>
      </c>
      <c r="E77" s="22" t="str">
        <f ca="1">'EScalc Special'!K76</f>
        <v>AT</v>
      </c>
      <c r="F77" s="20" t="str">
        <f ca="1">'EScalc Special'!L76</f>
        <v xml:space="preserve">  SV(t)per</v>
      </c>
      <c r="G77" s="53" t="str">
        <f ca="1">'EScalc Special'!M76</f>
        <v xml:space="preserve"> SV(t)cum</v>
      </c>
      <c r="H77" s="137" t="str">
        <f xml:space="preserve"> IF(M77 = "Period", "Count iEV XX", 'EScalc Special'!U76)</f>
        <v>Count iEV XX</v>
      </c>
      <c r="I77" s="59" t="str">
        <f xml:space="preserve"> IF(M77 = "Period", "Count iPV XX", 'EScalc Special'!V76)</f>
        <v>Count iPV XX</v>
      </c>
      <c r="J77" s="147"/>
      <c r="K77" s="95" t="str">
        <f>IF('Data Conv'!A77 = 0, "",'Data Conv'!A77)</f>
        <v/>
      </c>
      <c r="L77" s="95" t="str">
        <f>IF('Data Conv'!B77 = 0, "",'Data Conv'!B77)</f>
        <v/>
      </c>
      <c r="M77" s="122" t="str">
        <f>'EScalc Special'!R76</f>
        <v>Period</v>
      </c>
      <c r="N77" s="115" t="str">
        <f t="shared" ca="1" si="6"/>
        <v>iSPI(t)per</v>
      </c>
      <c r="O77" s="116" t="str">
        <f t="shared" ca="1" si="7"/>
        <v>iSPI(t)cum</v>
      </c>
      <c r="P77" s="117" t="str">
        <f t="shared" ca="1" si="10"/>
        <v>iSV(t)per</v>
      </c>
      <c r="Q77" s="117" t="str">
        <f t="shared" si="9"/>
        <v>wo DT</v>
      </c>
      <c r="R77" s="150" t="str">
        <f t="shared" si="8"/>
        <v>iSV(t)cum</v>
      </c>
    </row>
    <row r="78" spans="1:18" x14ac:dyDescent="0.2">
      <c r="A78" s="95" t="str">
        <f ca="1">'Data Conv'!G78</f>
        <v/>
      </c>
      <c r="B78" s="95" t="str">
        <f ca="1">'Data Conv'!H78</f>
        <v/>
      </c>
      <c r="C78" s="107" t="str">
        <f ca="1">'EScalc Special'!I77</f>
        <v xml:space="preserve">  SPI(t)per</v>
      </c>
      <c r="D78" s="20" t="str">
        <f ca="1">'EScalc Special'!J77</f>
        <v xml:space="preserve">  SPI(t)cum</v>
      </c>
      <c r="E78" s="22" t="str">
        <f ca="1">'EScalc Special'!K77</f>
        <v>AT</v>
      </c>
      <c r="F78" s="20" t="str">
        <f ca="1">'EScalc Special'!L77</f>
        <v xml:space="preserve">  SV(t)per</v>
      </c>
      <c r="G78" s="53" t="str">
        <f ca="1">'EScalc Special'!M77</f>
        <v xml:space="preserve"> SV(t)cum</v>
      </c>
      <c r="H78" s="137" t="str">
        <f xml:space="preserve"> IF(M78 = "Period", "Count iEV XX", 'EScalc Special'!U77)</f>
        <v>Count iEV XX</v>
      </c>
      <c r="I78" s="59" t="str">
        <f xml:space="preserve"> IF(M78 = "Period", "Count iPV XX", 'EScalc Special'!V77)</f>
        <v>Count iPV XX</v>
      </c>
      <c r="J78" s="147"/>
      <c r="K78" s="95" t="str">
        <f>IF('Data Conv'!A78 = 0, "",'Data Conv'!A78)</f>
        <v/>
      </c>
      <c r="L78" s="95" t="str">
        <f>IF('Data Conv'!B78 = 0, "",'Data Conv'!B78)</f>
        <v/>
      </c>
      <c r="M78" s="122" t="str">
        <f>'EScalc Special'!R77</f>
        <v>Period</v>
      </c>
      <c r="N78" s="115" t="str">
        <f t="shared" ca="1" si="6"/>
        <v>iSPI(t)per</v>
      </c>
      <c r="O78" s="116" t="str">
        <f t="shared" ca="1" si="7"/>
        <v>iSPI(t)cum</v>
      </c>
      <c r="P78" s="117" t="str">
        <f t="shared" ca="1" si="10"/>
        <v>iSV(t)per</v>
      </c>
      <c r="Q78" s="117" t="str">
        <f t="shared" si="9"/>
        <v>wo DT</v>
      </c>
      <c r="R78" s="150" t="str">
        <f t="shared" si="8"/>
        <v>iSV(t)cum</v>
      </c>
    </row>
    <row r="79" spans="1:18" x14ac:dyDescent="0.2">
      <c r="A79" s="95" t="str">
        <f ca="1">'Data Conv'!G79</f>
        <v/>
      </c>
      <c r="B79" s="95" t="str">
        <f ca="1">'Data Conv'!H79</f>
        <v/>
      </c>
      <c r="C79" s="107" t="str">
        <f ca="1">'EScalc Special'!I78</f>
        <v xml:space="preserve">  SPI(t)per</v>
      </c>
      <c r="D79" s="20" t="str">
        <f ca="1">'EScalc Special'!J78</f>
        <v xml:space="preserve">  SPI(t)cum</v>
      </c>
      <c r="E79" s="22" t="str">
        <f ca="1">'EScalc Special'!K78</f>
        <v>AT</v>
      </c>
      <c r="F79" s="20" t="str">
        <f ca="1">'EScalc Special'!L78</f>
        <v xml:space="preserve">  SV(t)per</v>
      </c>
      <c r="G79" s="53" t="str">
        <f ca="1">'EScalc Special'!M78</f>
        <v xml:space="preserve"> SV(t)cum</v>
      </c>
      <c r="H79" s="137" t="str">
        <f xml:space="preserve"> IF(M79 = "Period", "Count iEV XX", 'EScalc Special'!U78)</f>
        <v>Count iEV XX</v>
      </c>
      <c r="I79" s="59" t="str">
        <f xml:space="preserve"> IF(M79 = "Period", "Count iPV XX", 'EScalc Special'!V78)</f>
        <v>Count iPV XX</v>
      </c>
      <c r="J79" s="147"/>
      <c r="K79" s="95" t="str">
        <f>IF('Data Conv'!A79 = 0, "",'Data Conv'!A79)</f>
        <v/>
      </c>
      <c r="L79" s="95" t="str">
        <f>IF('Data Conv'!B79 = 0, "",'Data Conv'!B79)</f>
        <v/>
      </c>
      <c r="M79" s="122" t="str">
        <f>'EScalc Special'!R78</f>
        <v>Period</v>
      </c>
      <c r="N79" s="115" t="str">
        <f t="shared" ca="1" si="6"/>
        <v>iSPI(t)per</v>
      </c>
      <c r="O79" s="116" t="str">
        <f t="shared" ca="1" si="7"/>
        <v>iSPI(t)cum</v>
      </c>
      <c r="P79" s="117" t="str">
        <f t="shared" ca="1" si="10"/>
        <v>iSV(t)per</v>
      </c>
      <c r="Q79" s="117" t="str">
        <f t="shared" si="9"/>
        <v>wo DT</v>
      </c>
      <c r="R79" s="150" t="str">
        <f t="shared" si="8"/>
        <v>iSV(t)cum</v>
      </c>
    </row>
    <row r="80" spans="1:18" x14ac:dyDescent="0.2">
      <c r="A80" s="95" t="str">
        <f ca="1">'Data Conv'!G80</f>
        <v/>
      </c>
      <c r="B80" s="95" t="str">
        <f ca="1">'Data Conv'!H80</f>
        <v/>
      </c>
      <c r="C80" s="107" t="str">
        <f ca="1">'EScalc Special'!I79</f>
        <v xml:space="preserve">  SPI(t)per</v>
      </c>
      <c r="D80" s="20" t="str">
        <f ca="1">'EScalc Special'!J79</f>
        <v xml:space="preserve">  SPI(t)cum</v>
      </c>
      <c r="E80" s="22" t="str">
        <f ca="1">'EScalc Special'!K79</f>
        <v>AT</v>
      </c>
      <c r="F80" s="20" t="str">
        <f ca="1">'EScalc Special'!L79</f>
        <v xml:space="preserve">  SV(t)per</v>
      </c>
      <c r="G80" s="53" t="str">
        <f ca="1">'EScalc Special'!M79</f>
        <v xml:space="preserve"> SV(t)cum</v>
      </c>
      <c r="H80" s="137" t="str">
        <f xml:space="preserve"> IF(M80 = "Period", "Count iEV XX", 'EScalc Special'!U79)</f>
        <v>Count iEV XX</v>
      </c>
      <c r="I80" s="59" t="str">
        <f xml:space="preserve"> IF(M80 = "Period", "Count iPV XX", 'EScalc Special'!V79)</f>
        <v>Count iPV XX</v>
      </c>
      <c r="J80" s="147"/>
      <c r="K80" s="95" t="str">
        <f>IF('Data Conv'!A80 = 0, "",'Data Conv'!A80)</f>
        <v/>
      </c>
      <c r="L80" s="95" t="str">
        <f>IF('Data Conv'!B80 = 0, "",'Data Conv'!B80)</f>
        <v/>
      </c>
      <c r="M80" s="122" t="str">
        <f>'EScalc Special'!R79</f>
        <v>Period</v>
      </c>
      <c r="N80" s="115" t="str">
        <f t="shared" ca="1" si="6"/>
        <v>iSPI(t)per</v>
      </c>
      <c r="O80" s="116" t="str">
        <f t="shared" ca="1" si="7"/>
        <v>iSPI(t)cum</v>
      </c>
      <c r="P80" s="117" t="str">
        <f t="shared" ca="1" si="10"/>
        <v>iSV(t)per</v>
      </c>
      <c r="Q80" s="117" t="str">
        <f t="shared" si="9"/>
        <v>wo DT</v>
      </c>
      <c r="R80" s="150" t="str">
        <f t="shared" si="8"/>
        <v>iSV(t)cum</v>
      </c>
    </row>
    <row r="81" spans="1:18" x14ac:dyDescent="0.2">
      <c r="A81" s="95" t="str">
        <f ca="1">'Data Conv'!G81</f>
        <v/>
      </c>
      <c r="B81" s="95" t="str">
        <f ca="1">'Data Conv'!H81</f>
        <v/>
      </c>
      <c r="C81" s="107" t="str">
        <f ca="1">'EScalc Special'!I80</f>
        <v xml:space="preserve">  SPI(t)per</v>
      </c>
      <c r="D81" s="20" t="str">
        <f ca="1">'EScalc Special'!J80</f>
        <v xml:space="preserve">  SPI(t)cum</v>
      </c>
      <c r="E81" s="22" t="str">
        <f ca="1">'EScalc Special'!K80</f>
        <v>AT</v>
      </c>
      <c r="F81" s="20" t="str">
        <f ca="1">'EScalc Special'!L80</f>
        <v xml:space="preserve">  SV(t)per</v>
      </c>
      <c r="G81" s="53" t="str">
        <f ca="1">'EScalc Special'!M80</f>
        <v xml:space="preserve"> SV(t)cum</v>
      </c>
      <c r="H81" s="137" t="str">
        <f xml:space="preserve"> IF(M81 = "Period", "Count iEV XX", 'EScalc Special'!U80)</f>
        <v>Count iEV XX</v>
      </c>
      <c r="I81" s="59" t="str">
        <f xml:space="preserve"> IF(M81 = "Period", "Count iPV XX", 'EScalc Special'!V80)</f>
        <v>Count iPV XX</v>
      </c>
      <c r="J81" s="147"/>
      <c r="K81" s="95" t="str">
        <f>IF('Data Conv'!A81 = 0, "",'Data Conv'!A81)</f>
        <v/>
      </c>
      <c r="L81" s="95" t="str">
        <f>IF('Data Conv'!B81 = 0, "",'Data Conv'!B81)</f>
        <v/>
      </c>
      <c r="M81" s="122" t="str">
        <f>'EScalc Special'!R80</f>
        <v>Period</v>
      </c>
      <c r="N81" s="115" t="str">
        <f t="shared" ca="1" si="6"/>
        <v>iSPI(t)per</v>
      </c>
      <c r="O81" s="116" t="str">
        <f t="shared" ca="1" si="7"/>
        <v>iSPI(t)cum</v>
      </c>
      <c r="P81" s="117" t="str">
        <f t="shared" ca="1" si="10"/>
        <v>iSV(t)per</v>
      </c>
      <c r="Q81" s="117" t="str">
        <f t="shared" si="9"/>
        <v>wo DT</v>
      </c>
      <c r="R81" s="150" t="str">
        <f t="shared" si="8"/>
        <v>iSV(t)cum</v>
      </c>
    </row>
    <row r="82" spans="1:18" x14ac:dyDescent="0.2">
      <c r="A82" s="95" t="str">
        <f ca="1">'Data Conv'!G82</f>
        <v/>
      </c>
      <c r="B82" s="95" t="str">
        <f ca="1">'Data Conv'!H82</f>
        <v/>
      </c>
      <c r="C82" s="107" t="str">
        <f ca="1">'EScalc Special'!I81</f>
        <v xml:space="preserve">  SPI(t)per</v>
      </c>
      <c r="D82" s="20" t="str">
        <f ca="1">'EScalc Special'!J81</f>
        <v xml:space="preserve">  SPI(t)cum</v>
      </c>
      <c r="E82" s="22" t="str">
        <f ca="1">'EScalc Special'!K81</f>
        <v>AT</v>
      </c>
      <c r="F82" s="20" t="str">
        <f ca="1">'EScalc Special'!L81</f>
        <v xml:space="preserve">  SV(t)per</v>
      </c>
      <c r="G82" s="53" t="str">
        <f ca="1">'EScalc Special'!M81</f>
        <v xml:space="preserve"> SV(t)cum</v>
      </c>
      <c r="H82" s="137" t="str">
        <f xml:space="preserve"> IF(M82 = "Period", "Count iEV XX", 'EScalc Special'!U81)</f>
        <v>Count iEV XX</v>
      </c>
      <c r="I82" s="59" t="str">
        <f xml:space="preserve"> IF(M82 = "Period", "Count iPV XX", 'EScalc Special'!V81)</f>
        <v>Count iPV XX</v>
      </c>
      <c r="J82" s="147"/>
      <c r="K82" s="95" t="str">
        <f>IF('Data Conv'!A82 = 0, "",'Data Conv'!A82)</f>
        <v/>
      </c>
      <c r="L82" s="95" t="str">
        <f>IF('Data Conv'!B82 = 0, "",'Data Conv'!B82)</f>
        <v/>
      </c>
      <c r="M82" s="122" t="str">
        <f>'EScalc Special'!R81</f>
        <v>Period</v>
      </c>
      <c r="N82" s="115" t="str">
        <f t="shared" ca="1" si="6"/>
        <v>iSPI(t)per</v>
      </c>
      <c r="O82" s="116" t="str">
        <f t="shared" ca="1" si="7"/>
        <v>iSPI(t)cum</v>
      </c>
      <c r="P82" s="117" t="str">
        <f t="shared" ca="1" si="10"/>
        <v>iSV(t)per</v>
      </c>
      <c r="Q82" s="117" t="str">
        <f t="shared" si="9"/>
        <v>wo DT</v>
      </c>
      <c r="R82" s="150" t="str">
        <f t="shared" si="8"/>
        <v>iSV(t)cum</v>
      </c>
    </row>
    <row r="83" spans="1:18" x14ac:dyDescent="0.2">
      <c r="A83" s="95" t="str">
        <f ca="1">'Data Conv'!G83</f>
        <v/>
      </c>
      <c r="B83" s="95" t="str">
        <f ca="1">'Data Conv'!H83</f>
        <v/>
      </c>
      <c r="C83" s="107" t="str">
        <f ca="1">'EScalc Special'!I82</f>
        <v xml:space="preserve">  SPI(t)per</v>
      </c>
      <c r="D83" s="20" t="str">
        <f ca="1">'EScalc Special'!J82</f>
        <v xml:space="preserve">  SPI(t)cum</v>
      </c>
      <c r="E83" s="22" t="str">
        <f ca="1">'EScalc Special'!K82</f>
        <v>AT</v>
      </c>
      <c r="F83" s="20" t="str">
        <f ca="1">'EScalc Special'!L82</f>
        <v xml:space="preserve">  SV(t)per</v>
      </c>
      <c r="G83" s="53" t="str">
        <f ca="1">'EScalc Special'!M82</f>
        <v xml:space="preserve"> SV(t)cum</v>
      </c>
      <c r="H83" s="137" t="str">
        <f xml:space="preserve"> IF(M83 = "Period", "Count iEV XX", 'EScalc Special'!U82)</f>
        <v>Count iEV XX</v>
      </c>
      <c r="I83" s="59" t="str">
        <f xml:space="preserve"> IF(M83 = "Period", "Count iPV XX", 'EScalc Special'!V82)</f>
        <v>Count iPV XX</v>
      </c>
      <c r="J83" s="147"/>
      <c r="K83" s="95" t="str">
        <f>IF('Data Conv'!A83 = 0, "",'Data Conv'!A83)</f>
        <v/>
      </c>
      <c r="L83" s="95" t="str">
        <f>IF('Data Conv'!B83 = 0, "",'Data Conv'!B83)</f>
        <v/>
      </c>
      <c r="M83" s="122" t="str">
        <f>'EScalc Special'!R82</f>
        <v>Period</v>
      </c>
      <c r="N83" s="115" t="str">
        <f t="shared" ca="1" si="6"/>
        <v>iSPI(t)per</v>
      </c>
      <c r="O83" s="116" t="str">
        <f t="shared" ca="1" si="7"/>
        <v>iSPI(t)cum</v>
      </c>
      <c r="P83" s="117" t="str">
        <f t="shared" ca="1" si="10"/>
        <v>iSV(t)per</v>
      </c>
      <c r="Q83" s="117" t="str">
        <f t="shared" si="9"/>
        <v>wo DT</v>
      </c>
      <c r="R83" s="150" t="str">
        <f t="shared" si="8"/>
        <v>iSV(t)cum</v>
      </c>
    </row>
    <row r="84" spans="1:18" x14ac:dyDescent="0.2">
      <c r="A84" s="95" t="str">
        <f ca="1">'Data Conv'!G84</f>
        <v/>
      </c>
      <c r="B84" s="95" t="str">
        <f ca="1">'Data Conv'!H84</f>
        <v/>
      </c>
      <c r="C84" s="107" t="str">
        <f ca="1">'EScalc Special'!I83</f>
        <v xml:space="preserve">  SPI(t)per</v>
      </c>
      <c r="D84" s="20" t="str">
        <f ca="1">'EScalc Special'!J83</f>
        <v xml:space="preserve">  SPI(t)cum</v>
      </c>
      <c r="E84" s="22" t="str">
        <f ca="1">'EScalc Special'!K83</f>
        <v>AT</v>
      </c>
      <c r="F84" s="20" t="str">
        <f ca="1">'EScalc Special'!L83</f>
        <v xml:space="preserve">  SV(t)per</v>
      </c>
      <c r="G84" s="53" t="str">
        <f ca="1">'EScalc Special'!M83</f>
        <v xml:space="preserve"> SV(t)cum</v>
      </c>
      <c r="H84" s="137" t="str">
        <f xml:space="preserve"> IF(M84 = "Period", "Count iEV XX", 'EScalc Special'!U83)</f>
        <v>Count iEV XX</v>
      </c>
      <c r="I84" s="59" t="str">
        <f xml:space="preserve"> IF(M84 = "Period", "Count iPV XX", 'EScalc Special'!V83)</f>
        <v>Count iPV XX</v>
      </c>
      <c r="J84" s="147"/>
      <c r="K84" s="95" t="str">
        <f>IF('Data Conv'!A84 = 0, "",'Data Conv'!A84)</f>
        <v/>
      </c>
      <c r="L84" s="95" t="str">
        <f>IF('Data Conv'!B84 = 0, "",'Data Conv'!B84)</f>
        <v/>
      </c>
      <c r="M84" s="122" t="str">
        <f>'EScalc Special'!R83</f>
        <v>Period</v>
      </c>
      <c r="N84" s="115" t="str">
        <f t="shared" ca="1" si="6"/>
        <v>iSPI(t)per</v>
      </c>
      <c r="O84" s="116" t="str">
        <f t="shared" ca="1" si="7"/>
        <v>iSPI(t)cum</v>
      </c>
      <c r="P84" s="117" t="str">
        <f t="shared" ca="1" si="10"/>
        <v>iSV(t)per</v>
      </c>
      <c r="Q84" s="117" t="str">
        <f t="shared" si="9"/>
        <v>wo DT</v>
      </c>
      <c r="R84" s="150" t="str">
        <f t="shared" si="8"/>
        <v>iSV(t)cum</v>
      </c>
    </row>
    <row r="85" spans="1:18" x14ac:dyDescent="0.2">
      <c r="A85" s="95" t="str">
        <f ca="1">'Data Conv'!G85</f>
        <v/>
      </c>
      <c r="B85" s="95" t="str">
        <f ca="1">'Data Conv'!H85</f>
        <v/>
      </c>
      <c r="C85" s="107" t="str">
        <f ca="1">'EScalc Special'!I84</f>
        <v xml:space="preserve">  SPI(t)per</v>
      </c>
      <c r="D85" s="20" t="str">
        <f ca="1">'EScalc Special'!J84</f>
        <v xml:space="preserve">  SPI(t)cum</v>
      </c>
      <c r="E85" s="22" t="str">
        <f ca="1">'EScalc Special'!K84</f>
        <v>AT</v>
      </c>
      <c r="F85" s="20" t="str">
        <f ca="1">'EScalc Special'!L84</f>
        <v xml:space="preserve">  SV(t)per</v>
      </c>
      <c r="G85" s="53" t="str">
        <f ca="1">'EScalc Special'!M84</f>
        <v xml:space="preserve"> SV(t)cum</v>
      </c>
      <c r="H85" s="137" t="str">
        <f xml:space="preserve"> IF(M85 = "Period", "Count iEV XX", 'EScalc Special'!U84)</f>
        <v>Count iEV XX</v>
      </c>
      <c r="I85" s="59" t="str">
        <f xml:space="preserve"> IF(M85 = "Period", "Count iPV XX", 'EScalc Special'!V84)</f>
        <v>Count iPV XX</v>
      </c>
      <c r="J85" s="147"/>
      <c r="K85" s="95" t="str">
        <f>IF('Data Conv'!A85 = 0, "",'Data Conv'!A85)</f>
        <v/>
      </c>
      <c r="L85" s="95" t="str">
        <f>IF('Data Conv'!B85 = 0, "",'Data Conv'!B85)</f>
        <v/>
      </c>
      <c r="M85" s="122" t="str">
        <f>'EScalc Special'!R84</f>
        <v>Period</v>
      </c>
      <c r="N85" s="115" t="str">
        <f t="shared" ca="1" si="6"/>
        <v>iSPI(t)per</v>
      </c>
      <c r="O85" s="116" t="str">
        <f t="shared" ca="1" si="7"/>
        <v>iSPI(t)cum</v>
      </c>
      <c r="P85" s="117" t="str">
        <f t="shared" ca="1" si="10"/>
        <v>iSV(t)per</v>
      </c>
      <c r="Q85" s="117" t="str">
        <f t="shared" si="9"/>
        <v>wo DT</v>
      </c>
      <c r="R85" s="150" t="str">
        <f t="shared" si="8"/>
        <v>iSV(t)cum</v>
      </c>
    </row>
    <row r="86" spans="1:18" x14ac:dyDescent="0.2">
      <c r="A86" s="95" t="str">
        <f ca="1">'Data Conv'!G86</f>
        <v/>
      </c>
      <c r="B86" s="95" t="str">
        <f ca="1">'Data Conv'!H86</f>
        <v/>
      </c>
      <c r="C86" s="107" t="str">
        <f ca="1">'EScalc Special'!I85</f>
        <v xml:space="preserve">  SPI(t)per</v>
      </c>
      <c r="D86" s="20" t="str">
        <f ca="1">'EScalc Special'!J85</f>
        <v xml:space="preserve">  SPI(t)cum</v>
      </c>
      <c r="E86" s="22" t="str">
        <f ca="1">'EScalc Special'!K85</f>
        <v>AT</v>
      </c>
      <c r="F86" s="20" t="str">
        <f ca="1">'EScalc Special'!L85</f>
        <v xml:space="preserve">  SV(t)per</v>
      </c>
      <c r="G86" s="53" t="str">
        <f ca="1">'EScalc Special'!M85</f>
        <v xml:space="preserve"> SV(t)cum</v>
      </c>
      <c r="H86" s="137" t="str">
        <f xml:space="preserve"> IF(M86 = "Period", "Count iEV XX", 'EScalc Special'!U85)</f>
        <v>Count iEV XX</v>
      </c>
      <c r="I86" s="59" t="str">
        <f xml:space="preserve"> IF(M86 = "Period", "Count iPV XX", 'EScalc Special'!V85)</f>
        <v>Count iPV XX</v>
      </c>
      <c r="J86" s="147"/>
      <c r="K86" s="95" t="str">
        <f>IF('Data Conv'!A86 = 0, "",'Data Conv'!A86)</f>
        <v/>
      </c>
      <c r="L86" s="95" t="str">
        <f>IF('Data Conv'!B86 = 0, "",'Data Conv'!B86)</f>
        <v/>
      </c>
      <c r="M86" s="122" t="str">
        <f>'EScalc Special'!R85</f>
        <v>Period</v>
      </c>
      <c r="N86" s="115" t="str">
        <f t="shared" ca="1" si="6"/>
        <v>iSPI(t)per</v>
      </c>
      <c r="O86" s="116" t="str">
        <f t="shared" ca="1" si="7"/>
        <v>iSPI(t)cum</v>
      </c>
      <c r="P86" s="117" t="str">
        <f t="shared" ca="1" si="10"/>
        <v>iSV(t)per</v>
      </c>
      <c r="Q86" s="117" t="str">
        <f t="shared" si="9"/>
        <v>wo DT</v>
      </c>
      <c r="R86" s="150" t="str">
        <f t="shared" si="8"/>
        <v>iSV(t)cum</v>
      </c>
    </row>
    <row r="87" spans="1:18" x14ac:dyDescent="0.2">
      <c r="A87" s="95" t="str">
        <f ca="1">'Data Conv'!G87</f>
        <v/>
      </c>
      <c r="B87" s="95" t="str">
        <f ca="1">'Data Conv'!H87</f>
        <v/>
      </c>
      <c r="C87" s="107" t="str">
        <f ca="1">'EScalc Special'!I86</f>
        <v xml:space="preserve">  SPI(t)per</v>
      </c>
      <c r="D87" s="20" t="str">
        <f ca="1">'EScalc Special'!J86</f>
        <v xml:space="preserve">  SPI(t)cum</v>
      </c>
      <c r="E87" s="22" t="str">
        <f ca="1">'EScalc Special'!K86</f>
        <v>AT</v>
      </c>
      <c r="F87" s="20" t="str">
        <f ca="1">'EScalc Special'!L86</f>
        <v xml:space="preserve">  SV(t)per</v>
      </c>
      <c r="G87" s="53" t="str">
        <f ca="1">'EScalc Special'!M86</f>
        <v xml:space="preserve"> SV(t)cum</v>
      </c>
      <c r="H87" s="137" t="str">
        <f xml:space="preserve"> IF(M87 = "Period", "Count iEV XX", 'EScalc Special'!U86)</f>
        <v>Count iEV XX</v>
      </c>
      <c r="I87" s="59" t="str">
        <f xml:space="preserve"> IF(M87 = "Period", "Count iPV XX", 'EScalc Special'!V86)</f>
        <v>Count iPV XX</v>
      </c>
      <c r="J87" s="147"/>
      <c r="K87" s="95" t="str">
        <f>IF('Data Conv'!A87 = 0, "",'Data Conv'!A87)</f>
        <v/>
      </c>
      <c r="L87" s="95" t="str">
        <f>IF('Data Conv'!B87 = 0, "",'Data Conv'!B87)</f>
        <v/>
      </c>
      <c r="M87" s="122" t="str">
        <f>'EScalc Special'!R86</f>
        <v>Period</v>
      </c>
      <c r="N87" s="115" t="str">
        <f t="shared" ca="1" si="6"/>
        <v>iSPI(t)per</v>
      </c>
      <c r="O87" s="116" t="str">
        <f t="shared" ca="1" si="7"/>
        <v>iSPI(t)cum</v>
      </c>
      <c r="P87" s="117" t="str">
        <f t="shared" ca="1" si="10"/>
        <v>iSV(t)per</v>
      </c>
      <c r="Q87" s="117" t="str">
        <f t="shared" si="9"/>
        <v>wo DT</v>
      </c>
      <c r="R87" s="150" t="str">
        <f t="shared" si="8"/>
        <v>iSV(t)cum</v>
      </c>
    </row>
    <row r="88" spans="1:18" x14ac:dyDescent="0.2">
      <c r="A88" s="95" t="str">
        <f ca="1">'Data Conv'!G88</f>
        <v/>
      </c>
      <c r="B88" s="95" t="str">
        <f ca="1">'Data Conv'!H88</f>
        <v/>
      </c>
      <c r="C88" s="107" t="str">
        <f ca="1">'EScalc Special'!I87</f>
        <v xml:space="preserve">  SPI(t)per</v>
      </c>
      <c r="D88" s="20" t="str">
        <f ca="1">'EScalc Special'!J87</f>
        <v xml:space="preserve">  SPI(t)cum</v>
      </c>
      <c r="E88" s="22" t="str">
        <f ca="1">'EScalc Special'!K87</f>
        <v>AT</v>
      </c>
      <c r="F88" s="20" t="str">
        <f ca="1">'EScalc Special'!L87</f>
        <v xml:space="preserve">  SV(t)per</v>
      </c>
      <c r="G88" s="53" t="str">
        <f ca="1">'EScalc Special'!M87</f>
        <v xml:space="preserve"> SV(t)cum</v>
      </c>
      <c r="H88" s="137" t="str">
        <f xml:space="preserve"> IF(M88 = "Period", "Count iEV XX", 'EScalc Special'!U87)</f>
        <v>Count iEV XX</v>
      </c>
      <c r="I88" s="59" t="str">
        <f xml:space="preserve"> IF(M88 = "Period", "Count iPV XX", 'EScalc Special'!V87)</f>
        <v>Count iPV XX</v>
      </c>
      <c r="J88" s="147"/>
      <c r="K88" s="95" t="str">
        <f>IF('Data Conv'!A88 = 0, "",'Data Conv'!A88)</f>
        <v/>
      </c>
      <c r="L88" s="95" t="str">
        <f>IF('Data Conv'!B88 = 0, "",'Data Conv'!B88)</f>
        <v/>
      </c>
      <c r="M88" s="122" t="str">
        <f>'EScalc Special'!R87</f>
        <v>Period</v>
      </c>
      <c r="N88" s="115" t="str">
        <f t="shared" ca="1" si="6"/>
        <v>iSPI(t)per</v>
      </c>
      <c r="O88" s="116" t="str">
        <f t="shared" ca="1" si="7"/>
        <v>iSPI(t)cum</v>
      </c>
      <c r="P88" s="117" t="str">
        <f t="shared" ca="1" si="10"/>
        <v>iSV(t)per</v>
      </c>
      <c r="Q88" s="117" t="str">
        <f t="shared" si="9"/>
        <v>wo DT</v>
      </c>
      <c r="R88" s="150" t="str">
        <f t="shared" si="8"/>
        <v>iSV(t)cum</v>
      </c>
    </row>
    <row r="89" spans="1:18" x14ac:dyDescent="0.2">
      <c r="A89" s="95" t="str">
        <f ca="1">'Data Conv'!G89</f>
        <v/>
      </c>
      <c r="B89" s="95" t="str">
        <f ca="1">'Data Conv'!H89</f>
        <v/>
      </c>
      <c r="C89" s="107" t="str">
        <f ca="1">'EScalc Special'!I88</f>
        <v xml:space="preserve">  SPI(t)per</v>
      </c>
      <c r="D89" s="20" t="str">
        <f ca="1">'EScalc Special'!J88</f>
        <v xml:space="preserve">  SPI(t)cum</v>
      </c>
      <c r="E89" s="22" t="str">
        <f ca="1">'EScalc Special'!K88</f>
        <v>AT</v>
      </c>
      <c r="F89" s="20" t="str">
        <f ca="1">'EScalc Special'!L88</f>
        <v xml:space="preserve">  SV(t)per</v>
      </c>
      <c r="G89" s="53" t="str">
        <f ca="1">'EScalc Special'!M88</f>
        <v xml:space="preserve"> SV(t)cum</v>
      </c>
      <c r="H89" s="137" t="str">
        <f xml:space="preserve"> IF(M89 = "Period", "Count iEV XX", 'EScalc Special'!U88)</f>
        <v>Count iEV XX</v>
      </c>
      <c r="I89" s="59" t="str">
        <f xml:space="preserve"> IF(M89 = "Period", "Count iPV XX", 'EScalc Special'!V88)</f>
        <v>Count iPV XX</v>
      </c>
      <c r="J89" s="147"/>
      <c r="K89" s="95" t="str">
        <f>IF('Data Conv'!A89 = 0, "",'Data Conv'!A89)</f>
        <v/>
      </c>
      <c r="L89" s="95" t="str">
        <f>IF('Data Conv'!B89 = 0, "",'Data Conv'!B89)</f>
        <v/>
      </c>
      <c r="M89" s="122" t="str">
        <f>'EScalc Special'!R88</f>
        <v>Period</v>
      </c>
      <c r="N89" s="115" t="str">
        <f t="shared" ca="1" si="6"/>
        <v>iSPI(t)per</v>
      </c>
      <c r="O89" s="116" t="str">
        <f t="shared" ca="1" si="7"/>
        <v>iSPI(t)cum</v>
      </c>
      <c r="P89" s="117" t="str">
        <f t="shared" ca="1" si="10"/>
        <v>iSV(t)per</v>
      </c>
      <c r="Q89" s="117" t="str">
        <f t="shared" si="9"/>
        <v>wo DT</v>
      </c>
      <c r="R89" s="150" t="str">
        <f t="shared" si="8"/>
        <v>iSV(t)cum</v>
      </c>
    </row>
    <row r="90" spans="1:18" x14ac:dyDescent="0.2">
      <c r="A90" s="95" t="str">
        <f ca="1">'Data Conv'!G90</f>
        <v/>
      </c>
      <c r="B90" s="95" t="str">
        <f ca="1">'Data Conv'!H90</f>
        <v/>
      </c>
      <c r="C90" s="107" t="str">
        <f ca="1">'EScalc Special'!I89</f>
        <v xml:space="preserve">  SPI(t)per</v>
      </c>
      <c r="D90" s="20" t="str">
        <f ca="1">'EScalc Special'!J89</f>
        <v xml:space="preserve">  SPI(t)cum</v>
      </c>
      <c r="E90" s="22" t="str">
        <f ca="1">'EScalc Special'!K89</f>
        <v>AT</v>
      </c>
      <c r="F90" s="20" t="str">
        <f ca="1">'EScalc Special'!L89</f>
        <v xml:space="preserve">  SV(t)per</v>
      </c>
      <c r="G90" s="53" t="str">
        <f ca="1">'EScalc Special'!M89</f>
        <v xml:space="preserve"> SV(t)cum</v>
      </c>
      <c r="H90" s="137" t="str">
        <f xml:space="preserve"> IF(M90 = "Period", "Count iEV XX", 'EScalc Special'!U89)</f>
        <v>Count iEV XX</v>
      </c>
      <c r="I90" s="59" t="str">
        <f xml:space="preserve"> IF(M90 = "Period", "Count iPV XX", 'EScalc Special'!V89)</f>
        <v>Count iPV XX</v>
      </c>
      <c r="J90" s="147"/>
      <c r="K90" s="95" t="str">
        <f>IF('Data Conv'!A90 = 0, "",'Data Conv'!A90)</f>
        <v/>
      </c>
      <c r="L90" s="95" t="str">
        <f>IF('Data Conv'!B90 = 0, "",'Data Conv'!B90)</f>
        <v/>
      </c>
      <c r="M90" s="122" t="str">
        <f>'EScalc Special'!R89</f>
        <v>Period</v>
      </c>
      <c r="N90" s="115" t="str">
        <f t="shared" ca="1" si="6"/>
        <v>iSPI(t)per</v>
      </c>
      <c r="O90" s="116" t="str">
        <f t="shared" ca="1" si="7"/>
        <v>iSPI(t)cum</v>
      </c>
      <c r="P90" s="117" t="str">
        <f t="shared" ca="1" si="10"/>
        <v>iSV(t)per</v>
      </c>
      <c r="Q90" s="117" t="str">
        <f t="shared" si="9"/>
        <v>wo DT</v>
      </c>
      <c r="R90" s="150" t="str">
        <f t="shared" si="8"/>
        <v>iSV(t)cum</v>
      </c>
    </row>
    <row r="91" spans="1:18" x14ac:dyDescent="0.2">
      <c r="A91" s="95" t="str">
        <f ca="1">'Data Conv'!G91</f>
        <v/>
      </c>
      <c r="B91" s="95" t="str">
        <f ca="1">'Data Conv'!H91</f>
        <v/>
      </c>
      <c r="C91" s="107" t="str">
        <f ca="1">'EScalc Special'!I90</f>
        <v xml:space="preserve">  SPI(t)per</v>
      </c>
      <c r="D91" s="20" t="str">
        <f ca="1">'EScalc Special'!J90</f>
        <v xml:space="preserve">  SPI(t)cum</v>
      </c>
      <c r="E91" s="22" t="str">
        <f ca="1">'EScalc Special'!K90</f>
        <v>AT</v>
      </c>
      <c r="F91" s="20" t="str">
        <f ca="1">'EScalc Special'!L90</f>
        <v xml:space="preserve">  SV(t)per</v>
      </c>
      <c r="G91" s="53" t="str">
        <f ca="1">'EScalc Special'!M90</f>
        <v xml:space="preserve"> SV(t)cum</v>
      </c>
      <c r="H91" s="137" t="str">
        <f xml:space="preserve"> IF(M91 = "Period", "Count iEV XX", 'EScalc Special'!U90)</f>
        <v>Count iEV XX</v>
      </c>
      <c r="I91" s="59" t="str">
        <f xml:space="preserve"> IF(M91 = "Period", "Count iPV XX", 'EScalc Special'!V90)</f>
        <v>Count iPV XX</v>
      </c>
      <c r="J91" s="147"/>
      <c r="K91" s="95" t="str">
        <f>IF('Data Conv'!A91 = 0, "",'Data Conv'!A91)</f>
        <v/>
      </c>
      <c r="L91" s="95" t="str">
        <f>IF('Data Conv'!B91 = 0, "",'Data Conv'!B91)</f>
        <v/>
      </c>
      <c r="M91" s="122" t="str">
        <f>'EScalc Special'!R90</f>
        <v>Period</v>
      </c>
      <c r="N91" s="115" t="str">
        <f t="shared" ca="1" si="6"/>
        <v>iSPI(t)per</v>
      </c>
      <c r="O91" s="116" t="str">
        <f t="shared" ca="1" si="7"/>
        <v>iSPI(t)cum</v>
      </c>
      <c r="P91" s="117" t="str">
        <f t="shared" ca="1" si="10"/>
        <v>iSV(t)per</v>
      </c>
      <c r="Q91" s="117" t="str">
        <f t="shared" si="9"/>
        <v>wo DT</v>
      </c>
      <c r="R91" s="150" t="str">
        <f t="shared" si="8"/>
        <v>iSV(t)cum</v>
      </c>
    </row>
    <row r="92" spans="1:18" x14ac:dyDescent="0.2">
      <c r="A92" s="95" t="str">
        <f ca="1">'Data Conv'!G92</f>
        <v/>
      </c>
      <c r="B92" s="95" t="str">
        <f ca="1">'Data Conv'!H92</f>
        <v/>
      </c>
      <c r="C92" s="107" t="str">
        <f ca="1">'EScalc Special'!I91</f>
        <v xml:space="preserve">  SPI(t)per</v>
      </c>
      <c r="D92" s="20" t="str">
        <f ca="1">'EScalc Special'!J91</f>
        <v xml:space="preserve">  SPI(t)cum</v>
      </c>
      <c r="E92" s="22" t="str">
        <f ca="1">'EScalc Special'!K91</f>
        <v>AT</v>
      </c>
      <c r="F92" s="20" t="str">
        <f ca="1">'EScalc Special'!L91</f>
        <v xml:space="preserve">  SV(t)per</v>
      </c>
      <c r="G92" s="53" t="str">
        <f ca="1">'EScalc Special'!M91</f>
        <v xml:space="preserve"> SV(t)cum</v>
      </c>
      <c r="H92" s="137" t="str">
        <f xml:space="preserve"> IF(M92 = "Period", "Count iEV XX", 'EScalc Special'!U91)</f>
        <v>Count iEV XX</v>
      </c>
      <c r="I92" s="59" t="str">
        <f xml:space="preserve"> IF(M92 = "Period", "Count iPV XX", 'EScalc Special'!V91)</f>
        <v>Count iPV XX</v>
      </c>
      <c r="J92" s="147"/>
      <c r="K92" s="95" t="str">
        <f>IF('Data Conv'!A92 = 0, "",'Data Conv'!A92)</f>
        <v/>
      </c>
      <c r="L92" s="95" t="str">
        <f>IF('Data Conv'!B92 = 0, "",'Data Conv'!B92)</f>
        <v/>
      </c>
      <c r="M92" s="122" t="str">
        <f>'EScalc Special'!R91</f>
        <v>Period</v>
      </c>
      <c r="N92" s="115" t="str">
        <f t="shared" ca="1" si="6"/>
        <v>iSPI(t)per</v>
      </c>
      <c r="O92" s="116" t="str">
        <f t="shared" ca="1" si="7"/>
        <v>iSPI(t)cum</v>
      </c>
      <c r="P92" s="117" t="str">
        <f t="shared" ca="1" si="10"/>
        <v>iSV(t)per</v>
      </c>
      <c r="Q92" s="117" t="str">
        <f t="shared" si="9"/>
        <v>wo DT</v>
      </c>
      <c r="R92" s="150" t="str">
        <f t="shared" si="8"/>
        <v>iSV(t)cum</v>
      </c>
    </row>
    <row r="93" spans="1:18" x14ac:dyDescent="0.2">
      <c r="A93" s="95" t="str">
        <f ca="1">'Data Conv'!G93</f>
        <v/>
      </c>
      <c r="B93" s="95" t="str">
        <f ca="1">'Data Conv'!H93</f>
        <v/>
      </c>
      <c r="C93" s="107" t="str">
        <f ca="1">'EScalc Special'!I92</f>
        <v xml:space="preserve">  SPI(t)per</v>
      </c>
      <c r="D93" s="20" t="str">
        <f ca="1">'EScalc Special'!J92</f>
        <v xml:space="preserve">  SPI(t)cum</v>
      </c>
      <c r="E93" s="22" t="str">
        <f ca="1">'EScalc Special'!K92</f>
        <v>AT</v>
      </c>
      <c r="F93" s="20" t="str">
        <f ca="1">'EScalc Special'!L92</f>
        <v xml:space="preserve">  SV(t)per</v>
      </c>
      <c r="G93" s="53" t="str">
        <f ca="1">'EScalc Special'!M92</f>
        <v xml:space="preserve"> SV(t)cum</v>
      </c>
      <c r="H93" s="137" t="str">
        <f xml:space="preserve"> IF(M93 = "Period", "Count iEV XX", 'EScalc Special'!U92)</f>
        <v>Count iEV XX</v>
      </c>
      <c r="I93" s="59" t="str">
        <f xml:space="preserve"> IF(M93 = "Period", "Count iPV XX", 'EScalc Special'!V92)</f>
        <v>Count iPV XX</v>
      </c>
      <c r="J93" s="147"/>
      <c r="K93" s="95" t="str">
        <f>IF('Data Conv'!A93 = 0, "",'Data Conv'!A93)</f>
        <v/>
      </c>
      <c r="L93" s="95" t="str">
        <f>IF('Data Conv'!B93 = 0, "",'Data Conv'!B93)</f>
        <v/>
      </c>
      <c r="M93" s="122" t="str">
        <f>'EScalc Special'!R92</f>
        <v>Period</v>
      </c>
      <c r="N93" s="115" t="str">
        <f t="shared" ca="1" si="6"/>
        <v>iSPI(t)per</v>
      </c>
      <c r="O93" s="116" t="str">
        <f t="shared" ca="1" si="7"/>
        <v>iSPI(t)cum</v>
      </c>
      <c r="P93" s="117" t="str">
        <f t="shared" ca="1" si="10"/>
        <v>iSV(t)per</v>
      </c>
      <c r="Q93" s="117" t="str">
        <f t="shared" si="9"/>
        <v>wo DT</v>
      </c>
      <c r="R93" s="150" t="str">
        <f t="shared" si="8"/>
        <v>iSV(t)cum</v>
      </c>
    </row>
    <row r="94" spans="1:18" x14ac:dyDescent="0.2">
      <c r="A94" s="95" t="str">
        <f ca="1">'Data Conv'!G94</f>
        <v/>
      </c>
      <c r="B94" s="95" t="str">
        <f ca="1">'Data Conv'!H94</f>
        <v/>
      </c>
      <c r="C94" s="107" t="str">
        <f ca="1">'EScalc Special'!I93</f>
        <v xml:space="preserve">  SPI(t)per</v>
      </c>
      <c r="D94" s="20" t="str">
        <f ca="1">'EScalc Special'!J93</f>
        <v xml:space="preserve">  SPI(t)cum</v>
      </c>
      <c r="E94" s="22" t="str">
        <f ca="1">'EScalc Special'!K93</f>
        <v>AT</v>
      </c>
      <c r="F94" s="20" t="str">
        <f ca="1">'EScalc Special'!L93</f>
        <v xml:space="preserve">  SV(t)per</v>
      </c>
      <c r="G94" s="53" t="str">
        <f ca="1">'EScalc Special'!M93</f>
        <v xml:space="preserve"> SV(t)cum</v>
      </c>
      <c r="H94" s="137" t="str">
        <f xml:space="preserve"> IF(M94 = "Period", "Count iEV XX", 'EScalc Special'!U93)</f>
        <v>Count iEV XX</v>
      </c>
      <c r="I94" s="59" t="str">
        <f xml:space="preserve"> IF(M94 = "Period", "Count iPV XX", 'EScalc Special'!V93)</f>
        <v>Count iPV XX</v>
      </c>
      <c r="J94" s="147"/>
      <c r="K94" s="95" t="str">
        <f>IF('Data Conv'!A94 = 0, "",'Data Conv'!A94)</f>
        <v/>
      </c>
      <c r="L94" s="95" t="str">
        <f>IF('Data Conv'!B94 = 0, "",'Data Conv'!B94)</f>
        <v/>
      </c>
      <c r="M94" s="122" t="str">
        <f>'EScalc Special'!R93</f>
        <v>Period</v>
      </c>
      <c r="N94" s="115" t="str">
        <f t="shared" ca="1" si="6"/>
        <v>iSPI(t)per</v>
      </c>
      <c r="O94" s="116" t="str">
        <f t="shared" ca="1" si="7"/>
        <v>iSPI(t)cum</v>
      </c>
      <c r="P94" s="117" t="str">
        <f t="shared" ca="1" si="10"/>
        <v>iSV(t)per</v>
      </c>
      <c r="Q94" s="117" t="str">
        <f t="shared" si="9"/>
        <v>wo DT</v>
      </c>
      <c r="R94" s="150" t="str">
        <f t="shared" si="8"/>
        <v>iSV(t)cum</v>
      </c>
    </row>
    <row r="95" spans="1:18" x14ac:dyDescent="0.2">
      <c r="A95" s="95" t="str">
        <f ca="1">'Data Conv'!G95</f>
        <v/>
      </c>
      <c r="B95" s="95" t="str">
        <f ca="1">'Data Conv'!H95</f>
        <v/>
      </c>
      <c r="C95" s="107" t="str">
        <f ca="1">'EScalc Special'!I94</f>
        <v xml:space="preserve">  SPI(t)per</v>
      </c>
      <c r="D95" s="20" t="str">
        <f ca="1">'EScalc Special'!J94</f>
        <v xml:space="preserve">  SPI(t)cum</v>
      </c>
      <c r="E95" s="22" t="str">
        <f ca="1">'EScalc Special'!K94</f>
        <v>AT</v>
      </c>
      <c r="F95" s="20" t="str">
        <f ca="1">'EScalc Special'!L94</f>
        <v xml:space="preserve">  SV(t)per</v>
      </c>
      <c r="G95" s="53" t="str">
        <f ca="1">'EScalc Special'!M94</f>
        <v xml:space="preserve"> SV(t)cum</v>
      </c>
      <c r="H95" s="137" t="str">
        <f xml:space="preserve"> IF(M95 = "Period", "Count iEV XX", 'EScalc Special'!U94)</f>
        <v>Count iEV XX</v>
      </c>
      <c r="I95" s="59" t="str">
        <f xml:space="preserve"> IF(M95 = "Period", "Count iPV XX", 'EScalc Special'!V94)</f>
        <v>Count iPV XX</v>
      </c>
      <c r="J95" s="147"/>
      <c r="K95" s="95" t="str">
        <f>IF('Data Conv'!A95 = 0, "",'Data Conv'!A95)</f>
        <v/>
      </c>
      <c r="L95" s="95" t="str">
        <f>IF('Data Conv'!B95 = 0, "",'Data Conv'!B95)</f>
        <v/>
      </c>
      <c r="M95" s="122" t="str">
        <f>'EScalc Special'!R94</f>
        <v>Period</v>
      </c>
      <c r="N95" s="115" t="str">
        <f t="shared" ca="1" si="6"/>
        <v>iSPI(t)per</v>
      </c>
      <c r="O95" s="116" t="str">
        <f t="shared" ca="1" si="7"/>
        <v>iSPI(t)cum</v>
      </c>
      <c r="P95" s="117" t="str">
        <f t="shared" ca="1" si="10"/>
        <v>iSV(t)per</v>
      </c>
      <c r="Q95" s="117" t="str">
        <f t="shared" si="9"/>
        <v>wo DT</v>
      </c>
      <c r="R95" s="150" t="str">
        <f t="shared" si="8"/>
        <v>iSV(t)cum</v>
      </c>
    </row>
    <row r="96" spans="1:18" x14ac:dyDescent="0.2">
      <c r="A96" s="95" t="str">
        <f ca="1">'Data Conv'!G96</f>
        <v/>
      </c>
      <c r="B96" s="95" t="str">
        <f ca="1">'Data Conv'!H96</f>
        <v/>
      </c>
      <c r="C96" s="107" t="str">
        <f ca="1">'EScalc Special'!I95</f>
        <v xml:space="preserve">  SPI(t)per</v>
      </c>
      <c r="D96" s="20" t="str">
        <f ca="1">'EScalc Special'!J95</f>
        <v xml:space="preserve">  SPI(t)cum</v>
      </c>
      <c r="E96" s="22" t="str">
        <f ca="1">'EScalc Special'!K95</f>
        <v>AT</v>
      </c>
      <c r="F96" s="20" t="str">
        <f ca="1">'EScalc Special'!L95</f>
        <v xml:space="preserve">  SV(t)per</v>
      </c>
      <c r="G96" s="53" t="str">
        <f ca="1">'EScalc Special'!M95</f>
        <v xml:space="preserve"> SV(t)cum</v>
      </c>
      <c r="H96" s="137" t="str">
        <f xml:space="preserve"> IF(M96 = "Period", "Count iEV XX", 'EScalc Special'!U95)</f>
        <v>Count iEV XX</v>
      </c>
      <c r="I96" s="59" t="str">
        <f xml:space="preserve"> IF(M96 = "Period", "Count iPV XX", 'EScalc Special'!V95)</f>
        <v>Count iPV XX</v>
      </c>
      <c r="J96" s="147"/>
      <c r="K96" s="95" t="str">
        <f>IF('Data Conv'!A96 = 0, "",'Data Conv'!A96)</f>
        <v/>
      </c>
      <c r="L96" s="95" t="str">
        <f>IF('Data Conv'!B96 = 0, "",'Data Conv'!B96)</f>
        <v/>
      </c>
      <c r="M96" s="122" t="str">
        <f>'EScalc Special'!R95</f>
        <v>Period</v>
      </c>
      <c r="N96" s="115" t="str">
        <f t="shared" ca="1" si="6"/>
        <v>iSPI(t)per</v>
      </c>
      <c r="O96" s="116" t="str">
        <f t="shared" ca="1" si="7"/>
        <v>iSPI(t)cum</v>
      </c>
      <c r="P96" s="117" t="str">
        <f t="shared" ca="1" si="10"/>
        <v>iSV(t)per</v>
      </c>
      <c r="Q96" s="117" t="str">
        <f t="shared" si="9"/>
        <v>wo DT</v>
      </c>
      <c r="R96" s="150" t="str">
        <f t="shared" si="8"/>
        <v>iSV(t)cum</v>
      </c>
    </row>
    <row r="97" spans="1:18" x14ac:dyDescent="0.2">
      <c r="A97" s="95" t="str">
        <f ca="1">'Data Conv'!G97</f>
        <v/>
      </c>
      <c r="B97" s="95" t="str">
        <f ca="1">'Data Conv'!H97</f>
        <v/>
      </c>
      <c r="C97" s="107" t="str">
        <f ca="1">'EScalc Special'!I96</f>
        <v xml:space="preserve">  SPI(t)per</v>
      </c>
      <c r="D97" s="20" t="str">
        <f ca="1">'EScalc Special'!J96</f>
        <v xml:space="preserve">  SPI(t)cum</v>
      </c>
      <c r="E97" s="22" t="str">
        <f ca="1">'EScalc Special'!K96</f>
        <v>AT</v>
      </c>
      <c r="F97" s="20" t="str">
        <f ca="1">'EScalc Special'!L96</f>
        <v xml:space="preserve">  SV(t)per</v>
      </c>
      <c r="G97" s="53" t="str">
        <f ca="1">'EScalc Special'!M96</f>
        <v xml:space="preserve"> SV(t)cum</v>
      </c>
      <c r="H97" s="137" t="str">
        <f xml:space="preserve"> IF(M97 = "Period", "Count iEV XX", 'EScalc Special'!U96)</f>
        <v>Count iEV XX</v>
      </c>
      <c r="I97" s="59" t="str">
        <f xml:space="preserve"> IF(M97 = "Period", "Count iPV XX", 'EScalc Special'!V96)</f>
        <v>Count iPV XX</v>
      </c>
      <c r="J97" s="147"/>
      <c r="K97" s="95" t="str">
        <f>IF('Data Conv'!A97 = 0, "",'Data Conv'!A97)</f>
        <v/>
      </c>
      <c r="L97" s="95" t="str">
        <f>IF('Data Conv'!B97 = 0, "",'Data Conv'!B97)</f>
        <v/>
      </c>
      <c r="M97" s="122" t="str">
        <f>'EScalc Special'!R96</f>
        <v>Period</v>
      </c>
      <c r="N97" s="115" t="str">
        <f t="shared" ca="1" si="6"/>
        <v>iSPI(t)per</v>
      </c>
      <c r="O97" s="116" t="str">
        <f t="shared" ca="1" si="7"/>
        <v>iSPI(t)cum</v>
      </c>
      <c r="P97" s="117" t="str">
        <f t="shared" ca="1" si="10"/>
        <v>iSV(t)per</v>
      </c>
      <c r="Q97" s="117" t="str">
        <f t="shared" si="9"/>
        <v>wo DT</v>
      </c>
      <c r="R97" s="150" t="str">
        <f t="shared" si="8"/>
        <v>iSV(t)cum</v>
      </c>
    </row>
    <row r="98" spans="1:18" x14ac:dyDescent="0.2">
      <c r="A98" s="95" t="str">
        <f ca="1">'Data Conv'!G98</f>
        <v/>
      </c>
      <c r="B98" s="95" t="str">
        <f ca="1">'Data Conv'!H98</f>
        <v/>
      </c>
      <c r="C98" s="107" t="str">
        <f ca="1">'EScalc Special'!I97</f>
        <v xml:space="preserve">  SPI(t)per</v>
      </c>
      <c r="D98" s="20" t="str">
        <f ca="1">'EScalc Special'!J97</f>
        <v xml:space="preserve">  SPI(t)cum</v>
      </c>
      <c r="E98" s="22" t="str">
        <f ca="1">'EScalc Special'!K97</f>
        <v>AT</v>
      </c>
      <c r="F98" s="20" t="str">
        <f ca="1">'EScalc Special'!L97</f>
        <v xml:space="preserve">  SV(t)per</v>
      </c>
      <c r="G98" s="53" t="str">
        <f ca="1">'EScalc Special'!M97</f>
        <v xml:space="preserve"> SV(t)cum</v>
      </c>
      <c r="H98" s="137" t="str">
        <f xml:space="preserve"> IF(M98 = "Period", "Count iEV XX", 'EScalc Special'!U97)</f>
        <v>Count iEV XX</v>
      </c>
      <c r="I98" s="59" t="str">
        <f xml:space="preserve"> IF(M98 = "Period", "Count iPV XX", 'EScalc Special'!V97)</f>
        <v>Count iPV XX</v>
      </c>
      <c r="J98" s="147"/>
      <c r="K98" s="95" t="str">
        <f>IF('Data Conv'!A98 = 0, "",'Data Conv'!A98)</f>
        <v/>
      </c>
      <c r="L98" s="95" t="str">
        <f>IF('Data Conv'!B98 = 0, "",'Data Conv'!B98)</f>
        <v/>
      </c>
      <c r="M98" s="122" t="str">
        <f>'EScalc Special'!R97</f>
        <v>Period</v>
      </c>
      <c r="N98" s="115" t="str">
        <f t="shared" ca="1" si="6"/>
        <v>iSPI(t)per</v>
      </c>
      <c r="O98" s="116" t="str">
        <f t="shared" ca="1" si="7"/>
        <v>iSPI(t)cum</v>
      </c>
      <c r="P98" s="117" t="str">
        <f t="shared" ca="1" si="10"/>
        <v>iSV(t)per</v>
      </c>
      <c r="Q98" s="117" t="str">
        <f t="shared" si="9"/>
        <v>wo DT</v>
      </c>
      <c r="R98" s="150" t="str">
        <f t="shared" si="8"/>
        <v>iSV(t)cum</v>
      </c>
    </row>
    <row r="99" spans="1:18" x14ac:dyDescent="0.2">
      <c r="A99" s="95" t="str">
        <f ca="1">'Data Conv'!G99</f>
        <v/>
      </c>
      <c r="B99" s="95" t="str">
        <f ca="1">'Data Conv'!H99</f>
        <v/>
      </c>
      <c r="C99" s="107" t="str">
        <f ca="1">'EScalc Special'!I98</f>
        <v xml:space="preserve">  SPI(t)per</v>
      </c>
      <c r="D99" s="20" t="str">
        <f ca="1">'EScalc Special'!J98</f>
        <v xml:space="preserve">  SPI(t)cum</v>
      </c>
      <c r="E99" s="22" t="str">
        <f ca="1">'EScalc Special'!K98</f>
        <v>AT</v>
      </c>
      <c r="F99" s="20" t="str">
        <f ca="1">'EScalc Special'!L98</f>
        <v xml:space="preserve">  SV(t)per</v>
      </c>
      <c r="G99" s="53" t="str">
        <f ca="1">'EScalc Special'!M98</f>
        <v xml:space="preserve"> SV(t)cum</v>
      </c>
      <c r="H99" s="137" t="str">
        <f xml:space="preserve"> IF(M99 = "Period", "Count iEV XX", 'EScalc Special'!U98)</f>
        <v>Count iEV XX</v>
      </c>
      <c r="I99" s="59" t="str">
        <f xml:space="preserve"> IF(M99 = "Period", "Count iPV XX", 'EScalc Special'!V98)</f>
        <v>Count iPV XX</v>
      </c>
      <c r="J99" s="147"/>
      <c r="K99" s="95" t="str">
        <f>IF('Data Conv'!A99 = 0, "",'Data Conv'!A99)</f>
        <v/>
      </c>
      <c r="L99" s="95" t="str">
        <f>IF('Data Conv'!B99 = 0, "",'Data Conv'!B99)</f>
        <v/>
      </c>
      <c r="M99" s="122" t="str">
        <f>'EScalc Special'!R98</f>
        <v>Period</v>
      </c>
      <c r="N99" s="115" t="str">
        <f t="shared" ca="1" si="6"/>
        <v>iSPI(t)per</v>
      </c>
      <c r="O99" s="116" t="str">
        <f t="shared" ca="1" si="7"/>
        <v>iSPI(t)cum</v>
      </c>
      <c r="P99" s="117" t="str">
        <f t="shared" ca="1" si="10"/>
        <v>iSV(t)per</v>
      </c>
      <c r="Q99" s="117" t="str">
        <f t="shared" si="9"/>
        <v>wo DT</v>
      </c>
      <c r="R99" s="150" t="str">
        <f t="shared" si="8"/>
        <v>iSV(t)cum</v>
      </c>
    </row>
    <row r="100" spans="1:18" x14ac:dyDescent="0.2">
      <c r="A100" s="95" t="str">
        <f ca="1">'Data Conv'!G100</f>
        <v/>
      </c>
      <c r="B100" s="95" t="str">
        <f ca="1">'Data Conv'!H100</f>
        <v/>
      </c>
      <c r="C100" s="107" t="str">
        <f ca="1">'EScalc Special'!I99</f>
        <v xml:space="preserve">  SPI(t)per</v>
      </c>
      <c r="D100" s="20" t="str">
        <f ca="1">'EScalc Special'!J99</f>
        <v xml:space="preserve">  SPI(t)cum</v>
      </c>
      <c r="E100" s="22" t="str">
        <f ca="1">'EScalc Special'!K99</f>
        <v>AT</v>
      </c>
      <c r="F100" s="20" t="str">
        <f ca="1">'EScalc Special'!L99</f>
        <v xml:space="preserve">  SV(t)per</v>
      </c>
      <c r="G100" s="53" t="str">
        <f ca="1">'EScalc Special'!M99</f>
        <v xml:space="preserve"> SV(t)cum</v>
      </c>
      <c r="H100" s="137" t="str">
        <f xml:space="preserve"> IF(M100 = "Period", "Count iEV XX", 'EScalc Special'!U99)</f>
        <v>Count iEV XX</v>
      </c>
      <c r="I100" s="59" t="str">
        <f xml:space="preserve"> IF(M100 = "Period", "Count iPV XX", 'EScalc Special'!V99)</f>
        <v>Count iPV XX</v>
      </c>
      <c r="J100" s="147"/>
      <c r="K100" s="95" t="str">
        <f>IF('Data Conv'!A100 = 0, "",'Data Conv'!A100)</f>
        <v/>
      </c>
      <c r="L100" s="95" t="str">
        <f>IF('Data Conv'!B100 = 0, "",'Data Conv'!B100)</f>
        <v/>
      </c>
      <c r="M100" s="122" t="str">
        <f>'EScalc Special'!R99</f>
        <v>Period</v>
      </c>
      <c r="N100" s="115" t="str">
        <f t="shared" ca="1" si="6"/>
        <v>iSPI(t)per</v>
      </c>
      <c r="O100" s="116" t="str">
        <f t="shared" ca="1" si="7"/>
        <v>iSPI(t)cum</v>
      </c>
      <c r="P100" s="117" t="str">
        <f t="shared" ca="1" si="10"/>
        <v>iSV(t)per</v>
      </c>
      <c r="Q100" s="117" t="str">
        <f t="shared" si="9"/>
        <v>wo DT</v>
      </c>
      <c r="R100" s="150" t="str">
        <f t="shared" si="8"/>
        <v>iSV(t)cum</v>
      </c>
    </row>
    <row r="101" spans="1:18" x14ac:dyDescent="0.2">
      <c r="A101" s="95" t="str">
        <f ca="1">'Data Conv'!G101</f>
        <v/>
      </c>
      <c r="B101" s="95" t="str">
        <f ca="1">'Data Conv'!H101</f>
        <v/>
      </c>
      <c r="C101" s="107" t="str">
        <f ca="1">'EScalc Special'!I100</f>
        <v xml:space="preserve">  SPI(t)per</v>
      </c>
      <c r="D101" s="20" t="str">
        <f ca="1">'EScalc Special'!J100</f>
        <v xml:space="preserve">  SPI(t)cum</v>
      </c>
      <c r="E101" s="22" t="str">
        <f ca="1">'EScalc Special'!K100</f>
        <v>AT</v>
      </c>
      <c r="F101" s="20" t="str">
        <f ca="1">'EScalc Special'!L100</f>
        <v xml:space="preserve">  SV(t)per</v>
      </c>
      <c r="G101" s="53" t="str">
        <f ca="1">'EScalc Special'!M100</f>
        <v xml:space="preserve"> SV(t)cum</v>
      </c>
      <c r="H101" s="137" t="str">
        <f xml:space="preserve"> IF(M101 = "Period", "Count iEV XX", 'EScalc Special'!U100)</f>
        <v>Count iEV XX</v>
      </c>
      <c r="I101" s="59" t="str">
        <f xml:space="preserve"> IF(M101 = "Period", "Count iPV XX", 'EScalc Special'!V100)</f>
        <v>Count iPV XX</v>
      </c>
      <c r="J101" s="147"/>
      <c r="K101" s="95" t="str">
        <f>IF('Data Conv'!A101 = 0, "",'Data Conv'!A101)</f>
        <v/>
      </c>
      <c r="L101" s="95" t="str">
        <f>IF('Data Conv'!B101 = 0, "",'Data Conv'!B101)</f>
        <v/>
      </c>
      <c r="M101" s="122" t="str">
        <f>'EScalc Special'!R100</f>
        <v>Period</v>
      </c>
      <c r="N101" s="115" t="str">
        <f t="shared" ca="1" si="6"/>
        <v>iSPI(t)per</v>
      </c>
      <c r="O101" s="116" t="str">
        <f t="shared" ca="1" si="7"/>
        <v>iSPI(t)cum</v>
      </c>
      <c r="P101" s="117" t="str">
        <f t="shared" ca="1" si="10"/>
        <v>iSV(t)per</v>
      </c>
      <c r="Q101" s="117" t="str">
        <f t="shared" si="9"/>
        <v>wo DT</v>
      </c>
      <c r="R101" s="150" t="str">
        <f t="shared" si="8"/>
        <v>iSV(t)cum</v>
      </c>
    </row>
    <row r="102" spans="1:18" x14ac:dyDescent="0.2">
      <c r="A102" s="95" t="str">
        <f ca="1">'Data Conv'!G102</f>
        <v/>
      </c>
      <c r="B102" s="95" t="str">
        <f ca="1">'Data Conv'!H102</f>
        <v/>
      </c>
      <c r="C102" s="107" t="str">
        <f ca="1">'EScalc Special'!I101</f>
        <v xml:space="preserve">  SPI(t)per</v>
      </c>
      <c r="D102" s="20" t="str">
        <f ca="1">'EScalc Special'!J101</f>
        <v xml:space="preserve">  SPI(t)cum</v>
      </c>
      <c r="E102" s="22" t="str">
        <f ca="1">'EScalc Special'!K101</f>
        <v>AT</v>
      </c>
      <c r="F102" s="20" t="str">
        <f ca="1">'EScalc Special'!L101</f>
        <v xml:space="preserve">  SV(t)per</v>
      </c>
      <c r="G102" s="53" t="str">
        <f ca="1">'EScalc Special'!M101</f>
        <v xml:space="preserve"> SV(t)cum</v>
      </c>
      <c r="H102" s="137" t="str">
        <f xml:space="preserve"> IF(M102 = "Period", "Count iEV XX", 'EScalc Special'!U101)</f>
        <v>Count iEV XX</v>
      </c>
      <c r="I102" s="59" t="str">
        <f xml:space="preserve"> IF(M102 = "Period", "Count iPV XX", 'EScalc Special'!V101)</f>
        <v>Count iPV XX</v>
      </c>
      <c r="J102" s="147"/>
      <c r="K102" s="95" t="str">
        <f>IF('Data Conv'!A102 = 0, "",'Data Conv'!A102)</f>
        <v/>
      </c>
      <c r="L102" s="95" t="str">
        <f>IF('Data Conv'!B102 = 0, "",'Data Conv'!B102)</f>
        <v/>
      </c>
      <c r="M102" s="122" t="str">
        <f>'EScalc Special'!R101</f>
        <v>Period</v>
      </c>
      <c r="N102" s="115" t="str">
        <f t="shared" ca="1" si="6"/>
        <v>iSPI(t)per</v>
      </c>
      <c r="O102" s="116" t="str">
        <f t="shared" ca="1" si="7"/>
        <v>iSPI(t)cum</v>
      </c>
      <c r="P102" s="117" t="str">
        <f t="shared" ca="1" si="10"/>
        <v>iSV(t)per</v>
      </c>
      <c r="Q102" s="117" t="str">
        <f t="shared" si="9"/>
        <v>wo DT</v>
      </c>
      <c r="R102" s="150" t="str">
        <f t="shared" si="8"/>
        <v>iSV(t)cum</v>
      </c>
    </row>
    <row r="103" spans="1:18" x14ac:dyDescent="0.2">
      <c r="A103" s="95" t="str">
        <f ca="1">'Data Conv'!G103</f>
        <v/>
      </c>
      <c r="B103" s="95" t="str">
        <f ca="1">'Data Conv'!H103</f>
        <v/>
      </c>
      <c r="C103" s="107" t="str">
        <f ca="1">'EScalc Special'!I102</f>
        <v xml:space="preserve">  SPI(t)per</v>
      </c>
      <c r="D103" s="20" t="str">
        <f ca="1">'EScalc Special'!J102</f>
        <v xml:space="preserve">  SPI(t)cum</v>
      </c>
      <c r="E103" s="22" t="str">
        <f ca="1">'EScalc Special'!K102</f>
        <v>AT</v>
      </c>
      <c r="F103" s="20" t="str">
        <f ca="1">'EScalc Special'!L102</f>
        <v xml:space="preserve">  SV(t)per</v>
      </c>
      <c r="G103" s="53" t="str">
        <f ca="1">'EScalc Special'!M102</f>
        <v xml:space="preserve"> SV(t)cum</v>
      </c>
      <c r="H103" s="137" t="str">
        <f xml:space="preserve"> IF(M103 = "Period", "Count iEV XX", 'EScalc Special'!U102)</f>
        <v>Count iEV XX</v>
      </c>
      <c r="I103" s="59" t="str">
        <f xml:space="preserve"> IF(M103 = "Period", "Count iPV XX", 'EScalc Special'!V102)</f>
        <v>Count iPV XX</v>
      </c>
      <c r="J103" s="147"/>
      <c r="K103" s="95" t="str">
        <f>IF('Data Conv'!A103 = 0, "",'Data Conv'!A103)</f>
        <v/>
      </c>
      <c r="L103" s="95" t="str">
        <f>IF('Data Conv'!B103 = 0, "",'Data Conv'!B103)</f>
        <v/>
      </c>
      <c r="M103" s="122" t="str">
        <f>'EScalc Special'!R102</f>
        <v>Period</v>
      </c>
      <c r="N103" s="115" t="str">
        <f t="shared" ca="1" si="6"/>
        <v>iSPI(t)per</v>
      </c>
      <c r="O103" s="116" t="str">
        <f t="shared" ca="1" si="7"/>
        <v>iSPI(t)cum</v>
      </c>
      <c r="P103" s="117" t="str">
        <f t="shared" ca="1" si="10"/>
        <v>iSV(t)per</v>
      </c>
      <c r="Q103" s="117" t="str">
        <f t="shared" si="9"/>
        <v>wo DT</v>
      </c>
      <c r="R103" s="150" t="str">
        <f t="shared" si="8"/>
        <v>iSV(t)cum</v>
      </c>
    </row>
    <row r="104" spans="1:18" x14ac:dyDescent="0.2">
      <c r="A104" s="95" t="str">
        <f ca="1">'Data Conv'!G104</f>
        <v/>
      </c>
      <c r="B104" s="95" t="str">
        <f ca="1">'Data Conv'!H104</f>
        <v/>
      </c>
      <c r="C104" s="107" t="str">
        <f ca="1">'EScalc Special'!I103</f>
        <v xml:space="preserve">  SPI(t)per</v>
      </c>
      <c r="D104" s="20" t="str">
        <f ca="1">'EScalc Special'!J103</f>
        <v xml:space="preserve">  SPI(t)cum</v>
      </c>
      <c r="E104" s="22" t="str">
        <f ca="1">'EScalc Special'!K103</f>
        <v>AT</v>
      </c>
      <c r="F104" s="20" t="str">
        <f ca="1">'EScalc Special'!L103</f>
        <v xml:space="preserve">  SV(t)per</v>
      </c>
      <c r="G104" s="53" t="str">
        <f ca="1">'EScalc Special'!M103</f>
        <v xml:space="preserve"> SV(t)cum</v>
      </c>
      <c r="H104" s="137" t="str">
        <f xml:space="preserve"> IF(M104 = "Period", "Count iEV XX", 'EScalc Special'!U103)</f>
        <v>Count iEV XX</v>
      </c>
      <c r="I104" s="59" t="str">
        <f xml:space="preserve"> IF(M104 = "Period", "Count iPV XX", 'EScalc Special'!V103)</f>
        <v>Count iPV XX</v>
      </c>
      <c r="J104" s="147"/>
      <c r="K104" s="95" t="str">
        <f>IF('Data Conv'!A104 = 0, "",'Data Conv'!A104)</f>
        <v/>
      </c>
      <c r="L104" s="95" t="str">
        <f>IF('Data Conv'!B104 = 0, "",'Data Conv'!B104)</f>
        <v/>
      </c>
      <c r="M104" s="122" t="str">
        <f>'EScalc Special'!R103</f>
        <v>Period</v>
      </c>
      <c r="N104" s="115" t="str">
        <f t="shared" ca="1" si="6"/>
        <v>iSPI(t)per</v>
      </c>
      <c r="O104" s="116" t="str">
        <f t="shared" ca="1" si="7"/>
        <v>iSPI(t)cum</v>
      </c>
      <c r="P104" s="117" t="str">
        <f t="shared" ca="1" si="10"/>
        <v>iSV(t)per</v>
      </c>
      <c r="Q104" s="117" t="str">
        <f t="shared" si="9"/>
        <v>wo DT</v>
      </c>
      <c r="R104" s="150" t="str">
        <f t="shared" si="8"/>
        <v>iSV(t)cum</v>
      </c>
    </row>
    <row r="105" spans="1:18" x14ac:dyDescent="0.2">
      <c r="A105" s="95" t="str">
        <f ca="1">'Data Conv'!G105</f>
        <v/>
      </c>
      <c r="B105" s="95" t="str">
        <f ca="1">'Data Conv'!H105</f>
        <v/>
      </c>
      <c r="C105" s="107" t="str">
        <f ca="1">'EScalc Special'!I104</f>
        <v xml:space="preserve">  SPI(t)per</v>
      </c>
      <c r="D105" s="20" t="str">
        <f ca="1">'EScalc Special'!J104</f>
        <v xml:space="preserve">  SPI(t)cum</v>
      </c>
      <c r="E105" s="22" t="str">
        <f ca="1">'EScalc Special'!K104</f>
        <v>AT</v>
      </c>
      <c r="F105" s="20" t="str">
        <f ca="1">'EScalc Special'!L104</f>
        <v xml:space="preserve">  SV(t)per</v>
      </c>
      <c r="G105" s="53" t="str">
        <f ca="1">'EScalc Special'!M104</f>
        <v xml:space="preserve"> SV(t)cum</v>
      </c>
      <c r="H105" s="137" t="str">
        <f xml:space="preserve"> IF(M105 = "Period", "Count iEV XX", 'EScalc Special'!U104)</f>
        <v>Count iEV XX</v>
      </c>
      <c r="I105" s="59" t="str">
        <f xml:space="preserve"> IF(M105 = "Period", "Count iPV XX", 'EScalc Special'!V104)</f>
        <v>Count iPV XX</v>
      </c>
      <c r="J105" s="147"/>
      <c r="K105" s="95" t="str">
        <f>IF('Data Conv'!A105 = 0, "",'Data Conv'!A105)</f>
        <v/>
      </c>
      <c r="L105" s="95" t="str">
        <f>IF('Data Conv'!B105 = 0, "",'Data Conv'!B105)</f>
        <v/>
      </c>
      <c r="M105" s="122" t="str">
        <f>'EScalc Special'!R104</f>
        <v>Period</v>
      </c>
      <c r="N105" s="115" t="str">
        <f t="shared" ca="1" si="6"/>
        <v>iSPI(t)per</v>
      </c>
      <c r="O105" s="116" t="str">
        <f t="shared" ca="1" si="7"/>
        <v>iSPI(t)cum</v>
      </c>
      <c r="P105" s="117" t="str">
        <f t="shared" ca="1" si="10"/>
        <v>iSV(t)per</v>
      </c>
      <c r="Q105" s="117" t="str">
        <f t="shared" si="9"/>
        <v>wo DT</v>
      </c>
      <c r="R105" s="150" t="str">
        <f t="shared" si="8"/>
        <v>iSV(t)cum</v>
      </c>
    </row>
    <row r="106" spans="1:18" x14ac:dyDescent="0.2">
      <c r="A106" s="95" t="str">
        <f ca="1">'Data Conv'!G106</f>
        <v/>
      </c>
      <c r="B106" s="95" t="str">
        <f ca="1">'Data Conv'!H106</f>
        <v/>
      </c>
      <c r="C106" s="107" t="str">
        <f ca="1">'EScalc Special'!I105</f>
        <v xml:space="preserve">  SPI(t)per</v>
      </c>
      <c r="D106" s="20" t="str">
        <f ca="1">'EScalc Special'!J105</f>
        <v xml:space="preserve">  SPI(t)cum</v>
      </c>
      <c r="E106" s="22" t="str">
        <f ca="1">'EScalc Special'!K105</f>
        <v>AT</v>
      </c>
      <c r="F106" s="20" t="str">
        <f ca="1">'EScalc Special'!L105</f>
        <v xml:space="preserve">  SV(t)per</v>
      </c>
      <c r="G106" s="53" t="str">
        <f ca="1">'EScalc Special'!M105</f>
        <v xml:space="preserve"> SV(t)cum</v>
      </c>
      <c r="H106" s="137" t="str">
        <f xml:space="preserve"> IF(M106 = "Period", "Count iEV XX", 'EScalc Special'!U105)</f>
        <v>Count iEV XX</v>
      </c>
      <c r="I106" s="59" t="str">
        <f xml:space="preserve"> IF(M106 = "Period", "Count iPV XX", 'EScalc Special'!V105)</f>
        <v>Count iPV XX</v>
      </c>
      <c r="J106" s="147"/>
      <c r="K106" s="95" t="str">
        <f>IF('Data Conv'!A106 = 0, "",'Data Conv'!A106)</f>
        <v/>
      </c>
      <c r="L106" s="95" t="str">
        <f>IF('Data Conv'!B106 = 0, "",'Data Conv'!B106)</f>
        <v/>
      </c>
      <c r="M106" s="122" t="str">
        <f>'EScalc Special'!R105</f>
        <v>Period</v>
      </c>
      <c r="N106" s="115" t="str">
        <f t="shared" ca="1" si="6"/>
        <v>iSPI(t)per</v>
      </c>
      <c r="O106" s="116" t="str">
        <f t="shared" ca="1" si="7"/>
        <v>iSPI(t)cum</v>
      </c>
      <c r="P106" s="117" t="str">
        <f t="shared" ca="1" si="10"/>
        <v>iSV(t)per</v>
      </c>
      <c r="Q106" s="117" t="str">
        <f t="shared" si="9"/>
        <v>wo DT</v>
      </c>
      <c r="R106" s="150" t="str">
        <f t="shared" si="8"/>
        <v>iSV(t)cum</v>
      </c>
    </row>
    <row r="107" spans="1:18" x14ac:dyDescent="0.2">
      <c r="A107" s="95" t="str">
        <f ca="1">'Data Conv'!G107</f>
        <v/>
      </c>
      <c r="B107" s="95" t="str">
        <f ca="1">'Data Conv'!H107</f>
        <v/>
      </c>
      <c r="C107" s="107" t="str">
        <f ca="1">'EScalc Special'!I106</f>
        <v xml:space="preserve">  SPI(t)per</v>
      </c>
      <c r="D107" s="20" t="str">
        <f ca="1">'EScalc Special'!J106</f>
        <v xml:space="preserve">  SPI(t)cum</v>
      </c>
      <c r="E107" s="22" t="str">
        <f ca="1">'EScalc Special'!K106</f>
        <v>AT</v>
      </c>
      <c r="F107" s="20" t="str">
        <f ca="1">'EScalc Special'!L106</f>
        <v xml:space="preserve">  SV(t)per</v>
      </c>
      <c r="G107" s="53" t="str">
        <f ca="1">'EScalc Special'!M106</f>
        <v xml:space="preserve"> SV(t)cum</v>
      </c>
      <c r="H107" s="137" t="str">
        <f xml:space="preserve"> IF(M107 = "Period", "Count iEV XX", 'EScalc Special'!U106)</f>
        <v>Count iEV XX</v>
      </c>
      <c r="I107" s="59" t="str">
        <f xml:space="preserve"> IF(M107 = "Period", "Count iPV XX", 'EScalc Special'!V106)</f>
        <v>Count iPV XX</v>
      </c>
      <c r="J107" s="147"/>
      <c r="K107" s="95" t="str">
        <f>IF('Data Conv'!A107 = 0, "",'Data Conv'!A107)</f>
        <v/>
      </c>
      <c r="L107" s="95" t="str">
        <f>IF('Data Conv'!B107 = 0, "",'Data Conv'!B107)</f>
        <v/>
      </c>
      <c r="M107" s="122" t="str">
        <f>'EScalc Special'!R106</f>
        <v>Period</v>
      </c>
      <c r="N107" s="115" t="str">
        <f t="shared" ca="1" si="6"/>
        <v>iSPI(t)per</v>
      </c>
      <c r="O107" s="116" t="str">
        <f t="shared" ca="1" si="7"/>
        <v>iSPI(t)cum</v>
      </c>
      <c r="P107" s="117" t="str">
        <f t="shared" ca="1" si="10"/>
        <v>iSV(t)per</v>
      </c>
      <c r="Q107" s="117" t="str">
        <f t="shared" si="9"/>
        <v>wo DT</v>
      </c>
      <c r="R107" s="150" t="str">
        <f t="shared" si="8"/>
        <v>iSV(t)cum</v>
      </c>
    </row>
    <row r="108" spans="1:18" x14ac:dyDescent="0.2">
      <c r="A108" s="95" t="str">
        <f ca="1">'Data Conv'!G108</f>
        <v/>
      </c>
      <c r="B108" s="95" t="str">
        <f ca="1">'Data Conv'!H108</f>
        <v/>
      </c>
      <c r="C108" s="107" t="str">
        <f ca="1">'EScalc Special'!I107</f>
        <v xml:space="preserve">  SPI(t)per</v>
      </c>
      <c r="D108" s="20" t="str">
        <f ca="1">'EScalc Special'!J107</f>
        <v xml:space="preserve">  SPI(t)cum</v>
      </c>
      <c r="E108" s="22" t="str">
        <f ca="1">'EScalc Special'!K107</f>
        <v>AT</v>
      </c>
      <c r="F108" s="20" t="str">
        <f ca="1">'EScalc Special'!L107</f>
        <v xml:space="preserve">  SV(t)per</v>
      </c>
      <c r="G108" s="53" t="str">
        <f ca="1">'EScalc Special'!M107</f>
        <v xml:space="preserve"> SV(t)cum</v>
      </c>
      <c r="H108" s="137" t="str">
        <f xml:space="preserve"> IF(M108 = "Period", "Count iEV XX", 'EScalc Special'!U107)</f>
        <v>Count iEV XX</v>
      </c>
      <c r="I108" s="59" t="str">
        <f xml:space="preserve"> IF(M108 = "Period", "Count iPV XX", 'EScalc Special'!V107)</f>
        <v>Count iPV XX</v>
      </c>
      <c r="J108" s="147"/>
      <c r="K108" s="95" t="str">
        <f>IF('Data Conv'!A108 = 0, "",'Data Conv'!A108)</f>
        <v/>
      </c>
      <c r="L108" s="95" t="str">
        <f>IF('Data Conv'!B108 = 0, "",'Data Conv'!B108)</f>
        <v/>
      </c>
      <c r="M108" s="122" t="str">
        <f>'EScalc Special'!R107</f>
        <v>Period</v>
      </c>
      <c r="N108" s="115" t="str">
        <f t="shared" ca="1" si="6"/>
        <v>iSPI(t)per</v>
      </c>
      <c r="O108" s="116" t="str">
        <f t="shared" ca="1" si="7"/>
        <v>iSPI(t)cum</v>
      </c>
      <c r="P108" s="117" t="str">
        <f t="shared" ca="1" si="10"/>
        <v>iSV(t)per</v>
      </c>
      <c r="Q108" s="117" t="str">
        <f t="shared" si="9"/>
        <v>wo DT</v>
      </c>
      <c r="R108" s="150" t="str">
        <f t="shared" si="8"/>
        <v>iSV(t)cum</v>
      </c>
    </row>
    <row r="109" spans="1:18" x14ac:dyDescent="0.2">
      <c r="A109" s="95" t="str">
        <f ca="1">'Data Conv'!G109</f>
        <v/>
      </c>
      <c r="B109" s="95" t="str">
        <f ca="1">'Data Conv'!H109</f>
        <v/>
      </c>
      <c r="C109" s="107" t="str">
        <f ca="1">'EScalc Special'!I108</f>
        <v xml:space="preserve">  SPI(t)per</v>
      </c>
      <c r="D109" s="20" t="str">
        <f ca="1">'EScalc Special'!J108</f>
        <v xml:space="preserve">  SPI(t)cum</v>
      </c>
      <c r="E109" s="22" t="str">
        <f ca="1">'EScalc Special'!K108</f>
        <v>AT</v>
      </c>
      <c r="F109" s="20" t="str">
        <f ca="1">'EScalc Special'!L108</f>
        <v xml:space="preserve">  SV(t)per</v>
      </c>
      <c r="G109" s="53" t="str">
        <f ca="1">'EScalc Special'!M108</f>
        <v xml:space="preserve"> SV(t)cum</v>
      </c>
      <c r="H109" s="137" t="str">
        <f xml:space="preserve"> IF(M109 = "Period", "Count iEV XX", 'EScalc Special'!U108)</f>
        <v>Count iEV XX</v>
      </c>
      <c r="I109" s="59" t="str">
        <f xml:space="preserve"> IF(M109 = "Period", "Count iPV XX", 'EScalc Special'!V108)</f>
        <v>Count iPV XX</v>
      </c>
      <c r="J109" s="147"/>
      <c r="K109" s="95" t="str">
        <f>IF('Data Conv'!A109 = 0, "",'Data Conv'!A109)</f>
        <v/>
      </c>
      <c r="L109" s="95" t="str">
        <f>IF('Data Conv'!B109 = 0, "",'Data Conv'!B109)</f>
        <v/>
      </c>
      <c r="M109" s="122" t="str">
        <f>'EScalc Special'!R108</f>
        <v>Period</v>
      </c>
      <c r="N109" s="115" t="str">
        <f t="shared" ca="1" si="6"/>
        <v>iSPI(t)per</v>
      </c>
      <c r="O109" s="116" t="str">
        <f t="shared" ca="1" si="7"/>
        <v>iSPI(t)cum</v>
      </c>
      <c r="P109" s="117" t="str">
        <f t="shared" ca="1" si="10"/>
        <v>iSV(t)per</v>
      </c>
      <c r="Q109" s="117" t="str">
        <f t="shared" si="9"/>
        <v>wo DT</v>
      </c>
      <c r="R109" s="150" t="str">
        <f t="shared" si="8"/>
        <v>iSV(t)cum</v>
      </c>
    </row>
    <row r="110" spans="1:18" x14ac:dyDescent="0.2">
      <c r="A110" s="95" t="str">
        <f ca="1">'Data Conv'!G110</f>
        <v/>
      </c>
      <c r="B110" s="95" t="str">
        <f ca="1">'Data Conv'!H110</f>
        <v/>
      </c>
      <c r="C110" s="107" t="str">
        <f ca="1">'EScalc Special'!I109</f>
        <v xml:space="preserve">  SPI(t)per</v>
      </c>
      <c r="D110" s="20" t="str">
        <f ca="1">'EScalc Special'!J109</f>
        <v xml:space="preserve">  SPI(t)cum</v>
      </c>
      <c r="E110" s="22" t="str">
        <f ca="1">'EScalc Special'!K109</f>
        <v>AT</v>
      </c>
      <c r="F110" s="20" t="str">
        <f ca="1">'EScalc Special'!L109</f>
        <v xml:space="preserve">  SV(t)per</v>
      </c>
      <c r="G110" s="53" t="str">
        <f ca="1">'EScalc Special'!M109</f>
        <v xml:space="preserve"> SV(t)cum</v>
      </c>
      <c r="H110" s="137" t="str">
        <f xml:space="preserve"> IF(M110 = "Period", "Count iEV XX", 'EScalc Special'!U109)</f>
        <v>Count iEV XX</v>
      </c>
      <c r="I110" s="59" t="str">
        <f xml:space="preserve"> IF(M110 = "Period", "Count iPV XX", 'EScalc Special'!V109)</f>
        <v>Count iPV XX</v>
      </c>
      <c r="J110" s="147"/>
      <c r="K110" s="95" t="str">
        <f>IF('Data Conv'!A110 = 0, "",'Data Conv'!A110)</f>
        <v/>
      </c>
      <c r="L110" s="95" t="str">
        <f>IF('Data Conv'!B110 = 0, "",'Data Conv'!B110)</f>
        <v/>
      </c>
      <c r="M110" s="122" t="str">
        <f>'EScalc Special'!R109</f>
        <v>Period</v>
      </c>
      <c r="N110" s="115" t="str">
        <f t="shared" ca="1" si="6"/>
        <v>iSPI(t)per</v>
      </c>
      <c r="O110" s="116" t="str">
        <f t="shared" ca="1" si="7"/>
        <v>iSPI(t)cum</v>
      </c>
      <c r="P110" s="117" t="str">
        <f t="shared" ca="1" si="10"/>
        <v>iSV(t)per</v>
      </c>
      <c r="Q110" s="117" t="str">
        <f t="shared" si="9"/>
        <v>wo DT</v>
      </c>
      <c r="R110" s="150" t="str">
        <f t="shared" si="8"/>
        <v>iSV(t)cum</v>
      </c>
    </row>
    <row r="111" spans="1:18" x14ac:dyDescent="0.2">
      <c r="A111" s="95" t="str">
        <f ca="1">'Data Conv'!G111</f>
        <v/>
      </c>
      <c r="B111" s="95" t="str">
        <f ca="1">'Data Conv'!H111</f>
        <v/>
      </c>
      <c r="C111" s="107" t="str">
        <f ca="1">'EScalc Special'!I110</f>
        <v xml:space="preserve">  SPI(t)per</v>
      </c>
      <c r="D111" s="20" t="str">
        <f ca="1">'EScalc Special'!J110</f>
        <v xml:space="preserve">  SPI(t)cum</v>
      </c>
      <c r="E111" s="22" t="str">
        <f ca="1">'EScalc Special'!K110</f>
        <v>AT</v>
      </c>
      <c r="F111" s="20" t="str">
        <f ca="1">'EScalc Special'!L110</f>
        <v xml:space="preserve">  SV(t)per</v>
      </c>
      <c r="G111" s="53" t="str">
        <f ca="1">'EScalc Special'!M110</f>
        <v xml:space="preserve"> SV(t)cum</v>
      </c>
      <c r="H111" s="137" t="str">
        <f xml:space="preserve"> IF(M111 = "Period", "Count iEV XX", 'EScalc Special'!U110)</f>
        <v>Count iEV XX</v>
      </c>
      <c r="I111" s="59" t="str">
        <f xml:space="preserve"> IF(M111 = "Period", "Count iPV XX", 'EScalc Special'!V110)</f>
        <v>Count iPV XX</v>
      </c>
      <c r="J111" s="147"/>
      <c r="K111" s="95" t="str">
        <f>IF('Data Conv'!A111 = 0, "",'Data Conv'!A111)</f>
        <v/>
      </c>
      <c r="L111" s="95" t="str">
        <f>IF('Data Conv'!B111 = 0, "",'Data Conv'!B111)</f>
        <v/>
      </c>
      <c r="M111" s="122" t="str">
        <f>'EScalc Special'!R110</f>
        <v>Period</v>
      </c>
      <c r="N111" s="115" t="str">
        <f t="shared" ca="1" si="6"/>
        <v>iSPI(t)per</v>
      </c>
      <c r="O111" s="116" t="str">
        <f t="shared" ca="1" si="7"/>
        <v>iSPI(t)cum</v>
      </c>
      <c r="P111" s="117" t="str">
        <f t="shared" ca="1" si="10"/>
        <v>iSV(t)per</v>
      </c>
      <c r="Q111" s="117" t="str">
        <f t="shared" si="9"/>
        <v>wo DT</v>
      </c>
      <c r="R111" s="150" t="str">
        <f t="shared" si="8"/>
        <v>iSV(t)cum</v>
      </c>
    </row>
    <row r="112" spans="1:18" x14ac:dyDescent="0.2">
      <c r="A112" s="95" t="str">
        <f ca="1">'Data Conv'!G112</f>
        <v/>
      </c>
      <c r="B112" s="95" t="str">
        <f ca="1">'Data Conv'!H112</f>
        <v/>
      </c>
      <c r="C112" s="107" t="str">
        <f ca="1">'EScalc Special'!I111</f>
        <v xml:space="preserve">  SPI(t)per</v>
      </c>
      <c r="D112" s="20" t="str">
        <f ca="1">'EScalc Special'!J111</f>
        <v xml:space="preserve">  SPI(t)cum</v>
      </c>
      <c r="E112" s="22" t="str">
        <f ca="1">'EScalc Special'!K111</f>
        <v>AT</v>
      </c>
      <c r="F112" s="20" t="str">
        <f ca="1">'EScalc Special'!L111</f>
        <v xml:space="preserve">  SV(t)per</v>
      </c>
      <c r="G112" s="53" t="str">
        <f ca="1">'EScalc Special'!M111</f>
        <v xml:space="preserve"> SV(t)cum</v>
      </c>
      <c r="H112" s="137" t="str">
        <f xml:space="preserve"> IF(M112 = "Period", "Count iEV XX", 'EScalc Special'!U111)</f>
        <v>Count iEV XX</v>
      </c>
      <c r="I112" s="59" t="str">
        <f xml:space="preserve"> IF(M112 = "Period", "Count iPV XX", 'EScalc Special'!V111)</f>
        <v>Count iPV XX</v>
      </c>
      <c r="J112" s="147"/>
      <c r="K112" s="95" t="str">
        <f>IF('Data Conv'!A112 = 0, "",'Data Conv'!A112)</f>
        <v/>
      </c>
      <c r="L112" s="95" t="str">
        <f>IF('Data Conv'!B112 = 0, "",'Data Conv'!B112)</f>
        <v/>
      </c>
      <c r="M112" s="122" t="str">
        <f>'EScalc Special'!R111</f>
        <v>Period</v>
      </c>
      <c r="N112" s="115" t="str">
        <f t="shared" ca="1" si="6"/>
        <v>iSPI(t)per</v>
      </c>
      <c r="O112" s="116" t="str">
        <f t="shared" ca="1" si="7"/>
        <v>iSPI(t)cum</v>
      </c>
      <c r="P112" s="117" t="str">
        <f t="shared" ca="1" si="10"/>
        <v>iSV(t)per</v>
      </c>
      <c r="Q112" s="117" t="str">
        <f t="shared" si="9"/>
        <v>wo DT</v>
      </c>
      <c r="R112" s="150" t="str">
        <f t="shared" si="8"/>
        <v>iSV(t)cum</v>
      </c>
    </row>
    <row r="113" spans="1:18" x14ac:dyDescent="0.2">
      <c r="A113" s="95" t="str">
        <f ca="1">'Data Conv'!G113</f>
        <v/>
      </c>
      <c r="B113" s="95" t="str">
        <f ca="1">'Data Conv'!H113</f>
        <v/>
      </c>
      <c r="C113" s="107" t="str">
        <f ca="1">'EScalc Special'!I112</f>
        <v xml:space="preserve">  SPI(t)per</v>
      </c>
      <c r="D113" s="20" t="str">
        <f ca="1">'EScalc Special'!J112</f>
        <v xml:space="preserve">  SPI(t)cum</v>
      </c>
      <c r="E113" s="22" t="str">
        <f ca="1">'EScalc Special'!K112</f>
        <v>AT</v>
      </c>
      <c r="F113" s="20" t="str">
        <f ca="1">'EScalc Special'!L112</f>
        <v xml:space="preserve">  SV(t)per</v>
      </c>
      <c r="G113" s="53" t="str">
        <f ca="1">'EScalc Special'!M112</f>
        <v xml:space="preserve"> SV(t)cum</v>
      </c>
      <c r="H113" s="137" t="str">
        <f xml:space="preserve"> IF(M113 = "Period", "Count iEV XX", 'EScalc Special'!U112)</f>
        <v>Count iEV XX</v>
      </c>
      <c r="I113" s="59" t="str">
        <f xml:space="preserve"> IF(M113 = "Period", "Count iPV XX", 'EScalc Special'!V112)</f>
        <v>Count iPV XX</v>
      </c>
      <c r="J113" s="147"/>
      <c r="K113" s="95" t="str">
        <f>IF('Data Conv'!A113 = 0, "",'Data Conv'!A113)</f>
        <v/>
      </c>
      <c r="L113" s="95" t="str">
        <f>IF('Data Conv'!B113 = 0, "",'Data Conv'!B113)</f>
        <v/>
      </c>
      <c r="M113" s="122" t="str">
        <f>'EScalc Special'!R112</f>
        <v>Period</v>
      </c>
      <c r="N113" s="115" t="str">
        <f t="shared" ca="1" si="6"/>
        <v>iSPI(t)per</v>
      </c>
      <c r="O113" s="116" t="str">
        <f t="shared" ca="1" si="7"/>
        <v>iSPI(t)cum</v>
      </c>
      <c r="P113" s="117" t="str">
        <f t="shared" ca="1" si="10"/>
        <v>iSV(t)per</v>
      </c>
      <c r="Q113" s="117" t="str">
        <f t="shared" si="9"/>
        <v>wo DT</v>
      </c>
      <c r="R113" s="150" t="str">
        <f t="shared" si="8"/>
        <v>iSV(t)cum</v>
      </c>
    </row>
    <row r="114" spans="1:18" x14ac:dyDescent="0.2">
      <c r="A114" s="95" t="str">
        <f ca="1">'Data Conv'!G114</f>
        <v/>
      </c>
      <c r="B114" s="95" t="str">
        <f ca="1">'Data Conv'!H114</f>
        <v/>
      </c>
      <c r="C114" s="107" t="str">
        <f ca="1">'EScalc Special'!I113</f>
        <v xml:space="preserve">  SPI(t)per</v>
      </c>
      <c r="D114" s="20" t="str">
        <f ca="1">'EScalc Special'!J113</f>
        <v xml:space="preserve">  SPI(t)cum</v>
      </c>
      <c r="E114" s="22" t="str">
        <f ca="1">'EScalc Special'!K113</f>
        <v>AT</v>
      </c>
      <c r="F114" s="20" t="str">
        <f ca="1">'EScalc Special'!L113</f>
        <v xml:space="preserve">  SV(t)per</v>
      </c>
      <c r="G114" s="53" t="str">
        <f ca="1">'EScalc Special'!M113</f>
        <v xml:space="preserve"> SV(t)cum</v>
      </c>
      <c r="H114" s="137" t="str">
        <f xml:space="preserve"> IF(M114 = "Period", "Count iEV XX", 'EScalc Special'!U113)</f>
        <v>Count iEV XX</v>
      </c>
      <c r="I114" s="59" t="str">
        <f xml:space="preserve"> IF(M114 = "Period", "Count iPV XX", 'EScalc Special'!V113)</f>
        <v>Count iPV XX</v>
      </c>
      <c r="J114" s="147"/>
      <c r="K114" s="95" t="str">
        <f>IF('Data Conv'!A114 = 0, "",'Data Conv'!A114)</f>
        <v/>
      </c>
      <c r="L114" s="95" t="str">
        <f>IF('Data Conv'!B114 = 0, "",'Data Conv'!B114)</f>
        <v/>
      </c>
      <c r="M114" s="122" t="str">
        <f>'EScalc Special'!R113</f>
        <v>Period</v>
      </c>
      <c r="N114" s="115" t="str">
        <f t="shared" ca="1" si="6"/>
        <v>iSPI(t)per</v>
      </c>
      <c r="O114" s="116" t="str">
        <f t="shared" ca="1" si="7"/>
        <v>iSPI(t)cum</v>
      </c>
      <c r="P114" s="117" t="str">
        <f t="shared" ca="1" si="10"/>
        <v>iSV(t)per</v>
      </c>
      <c r="Q114" s="117" t="str">
        <f t="shared" si="9"/>
        <v>wo DT</v>
      </c>
      <c r="R114" s="150" t="str">
        <f t="shared" si="8"/>
        <v>iSV(t)cum</v>
      </c>
    </row>
    <row r="115" spans="1:18" x14ac:dyDescent="0.2">
      <c r="A115" s="95" t="str">
        <f ca="1">'Data Conv'!G115</f>
        <v/>
      </c>
      <c r="B115" s="95" t="str">
        <f ca="1">'Data Conv'!H115</f>
        <v/>
      </c>
      <c r="C115" s="107" t="str">
        <f ca="1">'EScalc Special'!I114</f>
        <v xml:space="preserve">  SPI(t)per</v>
      </c>
      <c r="D115" s="20" t="str">
        <f ca="1">'EScalc Special'!J114</f>
        <v xml:space="preserve">  SPI(t)cum</v>
      </c>
      <c r="E115" s="22" t="str">
        <f ca="1">'EScalc Special'!K114</f>
        <v>AT</v>
      </c>
      <c r="F115" s="20" t="str">
        <f ca="1">'EScalc Special'!L114</f>
        <v xml:space="preserve">  SV(t)per</v>
      </c>
      <c r="G115" s="53" t="str">
        <f ca="1">'EScalc Special'!M114</f>
        <v xml:space="preserve"> SV(t)cum</v>
      </c>
      <c r="H115" s="137" t="str">
        <f xml:space="preserve"> IF(M115 = "Period", "Count iEV XX", 'EScalc Special'!U114)</f>
        <v>Count iEV XX</v>
      </c>
      <c r="I115" s="59" t="str">
        <f xml:space="preserve"> IF(M115 = "Period", "Count iPV XX", 'EScalc Special'!V114)</f>
        <v>Count iPV XX</v>
      </c>
      <c r="J115" s="147"/>
      <c r="K115" s="95" t="str">
        <f>IF('Data Conv'!A115 = 0, "",'Data Conv'!A115)</f>
        <v/>
      </c>
      <c r="L115" s="95" t="str">
        <f>IF('Data Conv'!B115 = 0, "",'Data Conv'!B115)</f>
        <v/>
      </c>
      <c r="M115" s="122" t="str">
        <f>'EScalc Special'!R114</f>
        <v>Period</v>
      </c>
      <c r="N115" s="115" t="str">
        <f t="shared" ca="1" si="6"/>
        <v>iSPI(t)per</v>
      </c>
      <c r="O115" s="116" t="str">
        <f t="shared" ca="1" si="7"/>
        <v>iSPI(t)cum</v>
      </c>
      <c r="P115" s="117" t="str">
        <f t="shared" ca="1" si="10"/>
        <v>iSV(t)per</v>
      </c>
      <c r="Q115" s="117" t="str">
        <f t="shared" si="9"/>
        <v>wo DT</v>
      </c>
      <c r="R115" s="150" t="str">
        <f t="shared" si="8"/>
        <v>iSV(t)cum</v>
      </c>
    </row>
    <row r="116" spans="1:18" x14ac:dyDescent="0.2">
      <c r="A116" s="95" t="str">
        <f ca="1">'Data Conv'!G116</f>
        <v/>
      </c>
      <c r="B116" s="95" t="str">
        <f ca="1">'Data Conv'!H116</f>
        <v/>
      </c>
      <c r="C116" s="107" t="str">
        <f ca="1">'EScalc Special'!I115</f>
        <v xml:space="preserve">  SPI(t)per</v>
      </c>
      <c r="D116" s="20" t="str">
        <f ca="1">'EScalc Special'!J115</f>
        <v xml:space="preserve">  SPI(t)cum</v>
      </c>
      <c r="E116" s="22" t="str">
        <f ca="1">'EScalc Special'!K115</f>
        <v>AT</v>
      </c>
      <c r="F116" s="20" t="str">
        <f ca="1">'EScalc Special'!L115</f>
        <v xml:space="preserve">  SV(t)per</v>
      </c>
      <c r="G116" s="53" t="str">
        <f ca="1">'EScalc Special'!M115</f>
        <v xml:space="preserve"> SV(t)cum</v>
      </c>
      <c r="H116" s="137" t="str">
        <f xml:space="preserve"> IF(M116 = "Period", "Count iEV XX", 'EScalc Special'!U115)</f>
        <v>Count iEV XX</v>
      </c>
      <c r="I116" s="59" t="str">
        <f xml:space="preserve"> IF(M116 = "Period", "Count iPV XX", 'EScalc Special'!V115)</f>
        <v>Count iPV XX</v>
      </c>
      <c r="J116" s="147"/>
      <c r="K116" s="95" t="str">
        <f>IF('Data Conv'!A116 = 0, "",'Data Conv'!A116)</f>
        <v/>
      </c>
      <c r="L116" s="95" t="str">
        <f>IF('Data Conv'!B116 = 0, "",'Data Conv'!B116)</f>
        <v/>
      </c>
      <c r="M116" s="122" t="str">
        <f>'EScalc Special'!R115</f>
        <v>Period</v>
      </c>
      <c r="N116" s="115" t="str">
        <f t="shared" ca="1" si="6"/>
        <v>iSPI(t)per</v>
      </c>
      <c r="O116" s="116" t="str">
        <f t="shared" ca="1" si="7"/>
        <v>iSPI(t)cum</v>
      </c>
      <c r="P116" s="117" t="str">
        <f t="shared" ca="1" si="10"/>
        <v>iSV(t)per</v>
      </c>
      <c r="Q116" s="117" t="str">
        <f t="shared" si="9"/>
        <v>wo DT</v>
      </c>
      <c r="R116" s="150" t="str">
        <f t="shared" si="8"/>
        <v>iSV(t)cum</v>
      </c>
    </row>
    <row r="117" spans="1:18" x14ac:dyDescent="0.2">
      <c r="A117" s="95" t="str">
        <f ca="1">'Data Conv'!G117</f>
        <v/>
      </c>
      <c r="B117" s="95" t="str">
        <f ca="1">'Data Conv'!H117</f>
        <v/>
      </c>
      <c r="C117" s="107" t="str">
        <f ca="1">'EScalc Special'!I116</f>
        <v xml:space="preserve">  SPI(t)per</v>
      </c>
      <c r="D117" s="20" t="str">
        <f ca="1">'EScalc Special'!J116</f>
        <v xml:space="preserve">  SPI(t)cum</v>
      </c>
      <c r="E117" s="22" t="str">
        <f ca="1">'EScalc Special'!K116</f>
        <v>AT</v>
      </c>
      <c r="F117" s="20" t="str">
        <f ca="1">'EScalc Special'!L116</f>
        <v xml:space="preserve">  SV(t)per</v>
      </c>
      <c r="G117" s="53" t="str">
        <f ca="1">'EScalc Special'!M116</f>
        <v xml:space="preserve"> SV(t)cum</v>
      </c>
      <c r="H117" s="137" t="str">
        <f xml:space="preserve"> IF(M117 = "Period", "Count iEV XX", 'EScalc Special'!U116)</f>
        <v>Count iEV XX</v>
      </c>
      <c r="I117" s="59" t="str">
        <f xml:space="preserve"> IF(M117 = "Period", "Count iPV XX", 'EScalc Special'!V116)</f>
        <v>Count iPV XX</v>
      </c>
      <c r="J117" s="147"/>
      <c r="K117" s="95" t="str">
        <f>IF('Data Conv'!A117 = 0, "",'Data Conv'!A117)</f>
        <v/>
      </c>
      <c r="L117" s="95" t="str">
        <f>IF('Data Conv'!B117 = 0, "",'Data Conv'!B117)</f>
        <v/>
      </c>
      <c r="M117" s="122" t="str">
        <f>'EScalc Special'!R116</f>
        <v>Period</v>
      </c>
      <c r="N117" s="115" t="str">
        <f t="shared" ca="1" si="6"/>
        <v>iSPI(t)per</v>
      </c>
      <c r="O117" s="116" t="str">
        <f t="shared" ca="1" si="7"/>
        <v>iSPI(t)cum</v>
      </c>
      <c r="P117" s="117" t="str">
        <f t="shared" ca="1" si="10"/>
        <v>iSV(t)per</v>
      </c>
      <c r="Q117" s="117" t="str">
        <f t="shared" si="9"/>
        <v>wo DT</v>
      </c>
      <c r="R117" s="150" t="str">
        <f t="shared" si="8"/>
        <v>iSV(t)cum</v>
      </c>
    </row>
    <row r="118" spans="1:18" x14ac:dyDescent="0.2">
      <c r="A118" s="95" t="str">
        <f ca="1">'Data Conv'!G118</f>
        <v/>
      </c>
      <c r="B118" s="95" t="str">
        <f ca="1">'Data Conv'!H118</f>
        <v/>
      </c>
      <c r="C118" s="107" t="str">
        <f ca="1">'EScalc Special'!I117</f>
        <v xml:space="preserve">  SPI(t)per</v>
      </c>
      <c r="D118" s="20" t="str">
        <f ca="1">'EScalc Special'!J117</f>
        <v xml:space="preserve">  SPI(t)cum</v>
      </c>
      <c r="E118" s="22" t="str">
        <f ca="1">'EScalc Special'!K117</f>
        <v>AT</v>
      </c>
      <c r="F118" s="20" t="str">
        <f ca="1">'EScalc Special'!L117</f>
        <v xml:space="preserve">  SV(t)per</v>
      </c>
      <c r="G118" s="53" t="str">
        <f ca="1">'EScalc Special'!M117</f>
        <v xml:space="preserve"> SV(t)cum</v>
      </c>
      <c r="H118" s="137" t="str">
        <f xml:space="preserve"> IF(M118 = "Period", "Count iEV XX", 'EScalc Special'!U117)</f>
        <v>Count iEV XX</v>
      </c>
      <c r="I118" s="59" t="str">
        <f xml:space="preserve"> IF(M118 = "Period", "Count iPV XX", 'EScalc Special'!V117)</f>
        <v>Count iPV XX</v>
      </c>
      <c r="J118" s="147"/>
      <c r="K118" s="95" t="str">
        <f>IF('Data Conv'!A118 = 0, "",'Data Conv'!A118)</f>
        <v/>
      </c>
      <c r="L118" s="95" t="str">
        <f>IF('Data Conv'!B118 = 0, "",'Data Conv'!B118)</f>
        <v/>
      </c>
      <c r="M118" s="122" t="str">
        <f>'EScalc Special'!R117</f>
        <v>Period</v>
      </c>
      <c r="N118" s="115" t="str">
        <f t="shared" ref="N118:N181" ca="1" si="11">IF(ISNUMBER($K118), OFFSET(C118,-$H118,0), IF($K118 = "XX", 0,"iSPI(t)per"))</f>
        <v>iSPI(t)per</v>
      </c>
      <c r="O118" s="116" t="str">
        <f t="shared" ref="O118:O181" ca="1" si="12">IF(ISNUMBER($K118), OFFSET(D118,-$H118,0), IF($K118 = "XX", $O117,"iSPI(t)cum"))</f>
        <v>iSPI(t)cum</v>
      </c>
      <c r="P118" s="117" t="str">
        <f t="shared" ca="1" si="10"/>
        <v>iSV(t)per</v>
      </c>
      <c r="Q118" s="117" t="str">
        <f t="shared" si="9"/>
        <v>wo DT</v>
      </c>
      <c r="R118" s="150" t="str">
        <f t="shared" ref="R118:R181" si="13" xml:space="preserve"> IF(OR($K118 = "XX", ISNUMBER($K118)), $Q118 + $L$205 - $I118, "iSV(t)cum")</f>
        <v>iSV(t)cum</v>
      </c>
    </row>
    <row r="119" spans="1:18" x14ac:dyDescent="0.2">
      <c r="A119" s="95" t="str">
        <f ca="1">'Data Conv'!G119</f>
        <v/>
      </c>
      <c r="B119" s="95" t="str">
        <f ca="1">'Data Conv'!H119</f>
        <v/>
      </c>
      <c r="C119" s="107" t="str">
        <f ca="1">'EScalc Special'!I118</f>
        <v xml:space="preserve">  SPI(t)per</v>
      </c>
      <c r="D119" s="20" t="str">
        <f ca="1">'EScalc Special'!J118</f>
        <v xml:space="preserve">  SPI(t)cum</v>
      </c>
      <c r="E119" s="22" t="str">
        <f ca="1">'EScalc Special'!K118</f>
        <v>AT</v>
      </c>
      <c r="F119" s="20" t="str">
        <f ca="1">'EScalc Special'!L118</f>
        <v xml:space="preserve">  SV(t)per</v>
      </c>
      <c r="G119" s="53" t="str">
        <f ca="1">'EScalc Special'!M118</f>
        <v xml:space="preserve"> SV(t)cum</v>
      </c>
      <c r="H119" s="137" t="str">
        <f xml:space="preserve"> IF(M119 = "Period", "Count iEV XX", 'EScalc Special'!U118)</f>
        <v>Count iEV XX</v>
      </c>
      <c r="I119" s="59" t="str">
        <f xml:space="preserve"> IF(M119 = "Period", "Count iPV XX", 'EScalc Special'!V118)</f>
        <v>Count iPV XX</v>
      </c>
      <c r="J119" s="147"/>
      <c r="K119" s="95" t="str">
        <f>IF('Data Conv'!A119 = 0, "",'Data Conv'!A119)</f>
        <v/>
      </c>
      <c r="L119" s="95" t="str">
        <f>IF('Data Conv'!B119 = 0, "",'Data Conv'!B119)</f>
        <v/>
      </c>
      <c r="M119" s="122" t="str">
        <f>'EScalc Special'!R118</f>
        <v>Period</v>
      </c>
      <c r="N119" s="115" t="str">
        <f t="shared" ca="1" si="11"/>
        <v>iSPI(t)per</v>
      </c>
      <c r="O119" s="116" t="str">
        <f t="shared" ca="1" si="12"/>
        <v>iSPI(t)cum</v>
      </c>
      <c r="P119" s="117" t="str">
        <f t="shared" ca="1" si="10"/>
        <v>iSV(t)per</v>
      </c>
      <c r="Q119" s="117" t="str">
        <f t="shared" si="9"/>
        <v>wo DT</v>
      </c>
      <c r="R119" s="150" t="str">
        <f t="shared" si="13"/>
        <v>iSV(t)cum</v>
      </c>
    </row>
    <row r="120" spans="1:18" x14ac:dyDescent="0.2">
      <c r="A120" s="95" t="str">
        <f ca="1">'Data Conv'!G120</f>
        <v/>
      </c>
      <c r="B120" s="95" t="str">
        <f ca="1">'Data Conv'!H120</f>
        <v/>
      </c>
      <c r="C120" s="107" t="str">
        <f ca="1">'EScalc Special'!I119</f>
        <v xml:space="preserve">  SPI(t)per</v>
      </c>
      <c r="D120" s="20" t="str">
        <f ca="1">'EScalc Special'!J119</f>
        <v xml:space="preserve">  SPI(t)cum</v>
      </c>
      <c r="E120" s="22" t="str">
        <f ca="1">'EScalc Special'!K119</f>
        <v>AT</v>
      </c>
      <c r="F120" s="20" t="str">
        <f ca="1">'EScalc Special'!L119</f>
        <v xml:space="preserve">  SV(t)per</v>
      </c>
      <c r="G120" s="53" t="str">
        <f ca="1">'EScalc Special'!M119</f>
        <v xml:space="preserve"> SV(t)cum</v>
      </c>
      <c r="H120" s="137" t="str">
        <f xml:space="preserve"> IF(M120 = "Period", "Count iEV XX", 'EScalc Special'!U119)</f>
        <v>Count iEV XX</v>
      </c>
      <c r="I120" s="59" t="str">
        <f xml:space="preserve"> IF(M120 = "Period", "Count iPV XX", 'EScalc Special'!V119)</f>
        <v>Count iPV XX</v>
      </c>
      <c r="J120" s="147"/>
      <c r="K120" s="95" t="str">
        <f>IF('Data Conv'!A120 = 0, "",'Data Conv'!A120)</f>
        <v/>
      </c>
      <c r="L120" s="95" t="str">
        <f>IF('Data Conv'!B120 = 0, "",'Data Conv'!B120)</f>
        <v/>
      </c>
      <c r="M120" s="122" t="str">
        <f>'EScalc Special'!R119</f>
        <v>Period</v>
      </c>
      <c r="N120" s="115" t="str">
        <f t="shared" ca="1" si="11"/>
        <v>iSPI(t)per</v>
      </c>
      <c r="O120" s="116" t="str">
        <f t="shared" ca="1" si="12"/>
        <v>iSPI(t)cum</v>
      </c>
      <c r="P120" s="117" t="str">
        <f t="shared" ca="1" si="10"/>
        <v>iSV(t)per</v>
      </c>
      <c r="Q120" s="117" t="str">
        <f t="shared" si="9"/>
        <v>wo DT</v>
      </c>
      <c r="R120" s="150" t="str">
        <f t="shared" si="13"/>
        <v>iSV(t)cum</v>
      </c>
    </row>
    <row r="121" spans="1:18" x14ac:dyDescent="0.2">
      <c r="A121" s="95" t="str">
        <f ca="1">'Data Conv'!G121</f>
        <v/>
      </c>
      <c r="B121" s="95" t="str">
        <f ca="1">'Data Conv'!H121</f>
        <v/>
      </c>
      <c r="C121" s="107" t="str">
        <f ca="1">'EScalc Special'!I120</f>
        <v xml:space="preserve">  SPI(t)per</v>
      </c>
      <c r="D121" s="20" t="str">
        <f ca="1">'EScalc Special'!J120</f>
        <v xml:space="preserve">  SPI(t)cum</v>
      </c>
      <c r="E121" s="22" t="str">
        <f ca="1">'EScalc Special'!K120</f>
        <v>AT</v>
      </c>
      <c r="F121" s="20" t="str">
        <f ca="1">'EScalc Special'!L120</f>
        <v xml:space="preserve">  SV(t)per</v>
      </c>
      <c r="G121" s="53" t="str">
        <f ca="1">'EScalc Special'!M120</f>
        <v xml:space="preserve"> SV(t)cum</v>
      </c>
      <c r="H121" s="137" t="str">
        <f xml:space="preserve"> IF(M121 = "Period", "Count iEV XX", 'EScalc Special'!U120)</f>
        <v>Count iEV XX</v>
      </c>
      <c r="I121" s="59" t="str">
        <f xml:space="preserve"> IF(M121 = "Period", "Count iPV XX", 'EScalc Special'!V120)</f>
        <v>Count iPV XX</v>
      </c>
      <c r="J121" s="147"/>
      <c r="K121" s="95" t="str">
        <f>IF('Data Conv'!A121 = 0, "",'Data Conv'!A121)</f>
        <v/>
      </c>
      <c r="L121" s="95" t="str">
        <f>IF('Data Conv'!B121 = 0, "",'Data Conv'!B121)</f>
        <v/>
      </c>
      <c r="M121" s="122" t="str">
        <f>'EScalc Special'!R120</f>
        <v>Period</v>
      </c>
      <c r="N121" s="115" t="str">
        <f t="shared" ca="1" si="11"/>
        <v>iSPI(t)per</v>
      </c>
      <c r="O121" s="116" t="str">
        <f t="shared" ca="1" si="12"/>
        <v>iSPI(t)cum</v>
      </c>
      <c r="P121" s="117" t="str">
        <f t="shared" ca="1" si="10"/>
        <v>iSV(t)per</v>
      </c>
      <c r="Q121" s="117" t="str">
        <f t="shared" si="9"/>
        <v>wo DT</v>
      </c>
      <c r="R121" s="150" t="str">
        <f t="shared" si="13"/>
        <v>iSV(t)cum</v>
      </c>
    </row>
    <row r="122" spans="1:18" x14ac:dyDescent="0.2">
      <c r="A122" s="95" t="str">
        <f ca="1">'Data Conv'!G122</f>
        <v/>
      </c>
      <c r="B122" s="95" t="str">
        <f ca="1">'Data Conv'!H122</f>
        <v/>
      </c>
      <c r="C122" s="107" t="str">
        <f ca="1">'EScalc Special'!I121</f>
        <v xml:space="preserve">  SPI(t)per</v>
      </c>
      <c r="D122" s="20" t="str">
        <f ca="1">'EScalc Special'!J121</f>
        <v xml:space="preserve">  SPI(t)cum</v>
      </c>
      <c r="E122" s="22" t="str">
        <f ca="1">'EScalc Special'!K121</f>
        <v>AT</v>
      </c>
      <c r="F122" s="20" t="str">
        <f ca="1">'EScalc Special'!L121</f>
        <v xml:space="preserve">  SV(t)per</v>
      </c>
      <c r="G122" s="53" t="str">
        <f ca="1">'EScalc Special'!M121</f>
        <v xml:space="preserve"> SV(t)cum</v>
      </c>
      <c r="H122" s="137" t="str">
        <f xml:space="preserve"> IF(M122 = "Period", "Count iEV XX", 'EScalc Special'!U121)</f>
        <v>Count iEV XX</v>
      </c>
      <c r="I122" s="59" t="str">
        <f xml:space="preserve"> IF(M122 = "Period", "Count iPV XX", 'EScalc Special'!V121)</f>
        <v>Count iPV XX</v>
      </c>
      <c r="J122" s="147"/>
      <c r="K122" s="95" t="str">
        <f>IF('Data Conv'!A122 = 0, "",'Data Conv'!A122)</f>
        <v/>
      </c>
      <c r="L122" s="95" t="str">
        <f>IF('Data Conv'!B122 = 0, "",'Data Conv'!B122)</f>
        <v/>
      </c>
      <c r="M122" s="122" t="str">
        <f>'EScalc Special'!R121</f>
        <v>Period</v>
      </c>
      <c r="N122" s="115" t="str">
        <f t="shared" ca="1" si="11"/>
        <v>iSPI(t)per</v>
      </c>
      <c r="O122" s="116" t="str">
        <f t="shared" ca="1" si="12"/>
        <v>iSPI(t)cum</v>
      </c>
      <c r="P122" s="117" t="str">
        <f t="shared" ca="1" si="10"/>
        <v>iSV(t)per</v>
      </c>
      <c r="Q122" s="117" t="str">
        <f t="shared" si="9"/>
        <v>wo DT</v>
      </c>
      <c r="R122" s="150" t="str">
        <f t="shared" si="13"/>
        <v>iSV(t)cum</v>
      </c>
    </row>
    <row r="123" spans="1:18" x14ac:dyDescent="0.2">
      <c r="A123" s="95" t="str">
        <f ca="1">'Data Conv'!G123</f>
        <v/>
      </c>
      <c r="B123" s="95" t="str">
        <f ca="1">'Data Conv'!H123</f>
        <v/>
      </c>
      <c r="C123" s="107" t="str">
        <f ca="1">'EScalc Special'!I122</f>
        <v xml:space="preserve">  SPI(t)per</v>
      </c>
      <c r="D123" s="20" t="str">
        <f ca="1">'EScalc Special'!J122</f>
        <v xml:space="preserve">  SPI(t)cum</v>
      </c>
      <c r="E123" s="22" t="str">
        <f ca="1">'EScalc Special'!K122</f>
        <v>AT</v>
      </c>
      <c r="F123" s="20" t="str">
        <f ca="1">'EScalc Special'!L122</f>
        <v xml:space="preserve">  SV(t)per</v>
      </c>
      <c r="G123" s="53" t="str">
        <f ca="1">'EScalc Special'!M122</f>
        <v xml:space="preserve"> SV(t)cum</v>
      </c>
      <c r="H123" s="137" t="str">
        <f xml:space="preserve"> IF(M123 = "Period", "Count iEV XX", 'EScalc Special'!U122)</f>
        <v>Count iEV XX</v>
      </c>
      <c r="I123" s="59" t="str">
        <f xml:space="preserve"> IF(M123 = "Period", "Count iPV XX", 'EScalc Special'!V122)</f>
        <v>Count iPV XX</v>
      </c>
      <c r="J123" s="147"/>
      <c r="K123" s="95" t="str">
        <f>IF('Data Conv'!A123 = 0, "",'Data Conv'!A123)</f>
        <v/>
      </c>
      <c r="L123" s="95" t="str">
        <f>IF('Data Conv'!B123 = 0, "",'Data Conv'!B123)</f>
        <v/>
      </c>
      <c r="M123" s="122" t="str">
        <f>'EScalc Special'!R122</f>
        <v>Period</v>
      </c>
      <c r="N123" s="115" t="str">
        <f t="shared" ca="1" si="11"/>
        <v>iSPI(t)per</v>
      </c>
      <c r="O123" s="116" t="str">
        <f t="shared" ca="1" si="12"/>
        <v>iSPI(t)cum</v>
      </c>
      <c r="P123" s="117" t="str">
        <f t="shared" ca="1" si="10"/>
        <v>iSV(t)per</v>
      </c>
      <c r="Q123" s="117" t="str">
        <f t="shared" si="9"/>
        <v>wo DT</v>
      </c>
      <c r="R123" s="150" t="str">
        <f t="shared" si="13"/>
        <v>iSV(t)cum</v>
      </c>
    </row>
    <row r="124" spans="1:18" x14ac:dyDescent="0.2">
      <c r="A124" s="95" t="str">
        <f ca="1">'Data Conv'!G124</f>
        <v/>
      </c>
      <c r="B124" s="95" t="str">
        <f ca="1">'Data Conv'!H124</f>
        <v/>
      </c>
      <c r="C124" s="107" t="str">
        <f ca="1">'EScalc Special'!I123</f>
        <v xml:space="preserve">  SPI(t)per</v>
      </c>
      <c r="D124" s="20" t="str">
        <f ca="1">'EScalc Special'!J123</f>
        <v xml:space="preserve">  SPI(t)cum</v>
      </c>
      <c r="E124" s="22" t="str">
        <f ca="1">'EScalc Special'!K123</f>
        <v>AT</v>
      </c>
      <c r="F124" s="20" t="str">
        <f ca="1">'EScalc Special'!L123</f>
        <v xml:space="preserve">  SV(t)per</v>
      </c>
      <c r="G124" s="53" t="str">
        <f ca="1">'EScalc Special'!M123</f>
        <v xml:space="preserve"> SV(t)cum</v>
      </c>
      <c r="H124" s="137" t="str">
        <f xml:space="preserve"> IF(M124 = "Period", "Count iEV XX", 'EScalc Special'!U123)</f>
        <v>Count iEV XX</v>
      </c>
      <c r="I124" s="59" t="str">
        <f xml:space="preserve"> IF(M124 = "Period", "Count iPV XX", 'EScalc Special'!V123)</f>
        <v>Count iPV XX</v>
      </c>
      <c r="J124" s="147"/>
      <c r="K124" s="95" t="str">
        <f>IF('Data Conv'!A124 = 0, "",'Data Conv'!A124)</f>
        <v/>
      </c>
      <c r="L124" s="95" t="str">
        <f>IF('Data Conv'!B124 = 0, "",'Data Conv'!B124)</f>
        <v/>
      </c>
      <c r="M124" s="122" t="str">
        <f>'EScalc Special'!R123</f>
        <v>Period</v>
      </c>
      <c r="N124" s="115" t="str">
        <f t="shared" ca="1" si="11"/>
        <v>iSPI(t)per</v>
      </c>
      <c r="O124" s="116" t="str">
        <f t="shared" ca="1" si="12"/>
        <v>iSPI(t)cum</v>
      </c>
      <c r="P124" s="117" t="str">
        <f t="shared" ca="1" si="10"/>
        <v>iSV(t)per</v>
      </c>
      <c r="Q124" s="117" t="str">
        <f t="shared" si="9"/>
        <v>wo DT</v>
      </c>
      <c r="R124" s="150" t="str">
        <f t="shared" si="13"/>
        <v>iSV(t)cum</v>
      </c>
    </row>
    <row r="125" spans="1:18" x14ac:dyDescent="0.2">
      <c r="A125" s="95" t="str">
        <f ca="1">'Data Conv'!G125</f>
        <v/>
      </c>
      <c r="B125" s="95" t="str">
        <f ca="1">'Data Conv'!H125</f>
        <v/>
      </c>
      <c r="C125" s="107" t="str">
        <f ca="1">'EScalc Special'!I124</f>
        <v xml:space="preserve">  SPI(t)per</v>
      </c>
      <c r="D125" s="20" t="str">
        <f ca="1">'EScalc Special'!J124</f>
        <v xml:space="preserve">  SPI(t)cum</v>
      </c>
      <c r="E125" s="22" t="str">
        <f ca="1">'EScalc Special'!K124</f>
        <v>AT</v>
      </c>
      <c r="F125" s="20" t="str">
        <f ca="1">'EScalc Special'!L124</f>
        <v xml:space="preserve">  SV(t)per</v>
      </c>
      <c r="G125" s="53" t="str">
        <f ca="1">'EScalc Special'!M124</f>
        <v xml:space="preserve"> SV(t)cum</v>
      </c>
      <c r="H125" s="137" t="str">
        <f xml:space="preserve"> IF(M125 = "Period", "Count iEV XX", 'EScalc Special'!U124)</f>
        <v>Count iEV XX</v>
      </c>
      <c r="I125" s="59" t="str">
        <f xml:space="preserve"> IF(M125 = "Period", "Count iPV XX", 'EScalc Special'!V124)</f>
        <v>Count iPV XX</v>
      </c>
      <c r="J125" s="147"/>
      <c r="K125" s="95" t="str">
        <f>IF('Data Conv'!A125 = 0, "",'Data Conv'!A125)</f>
        <v/>
      </c>
      <c r="L125" s="95" t="str">
        <f>IF('Data Conv'!B125 = 0, "",'Data Conv'!B125)</f>
        <v/>
      </c>
      <c r="M125" s="122" t="str">
        <f>'EScalc Special'!R124</f>
        <v>Period</v>
      </c>
      <c r="N125" s="115" t="str">
        <f t="shared" ca="1" si="11"/>
        <v>iSPI(t)per</v>
      </c>
      <c r="O125" s="116" t="str">
        <f t="shared" ca="1" si="12"/>
        <v>iSPI(t)cum</v>
      </c>
      <c r="P125" s="117" t="str">
        <f t="shared" ca="1" si="10"/>
        <v>iSV(t)per</v>
      </c>
      <c r="Q125" s="117" t="str">
        <f t="shared" si="9"/>
        <v>wo DT</v>
      </c>
      <c r="R125" s="150" t="str">
        <f t="shared" si="13"/>
        <v>iSV(t)cum</v>
      </c>
    </row>
    <row r="126" spans="1:18" x14ac:dyDescent="0.2">
      <c r="A126" s="95" t="str">
        <f ca="1">'Data Conv'!G126</f>
        <v/>
      </c>
      <c r="B126" s="95" t="str">
        <f ca="1">'Data Conv'!H126</f>
        <v/>
      </c>
      <c r="C126" s="107" t="str">
        <f ca="1">'EScalc Special'!I125</f>
        <v xml:space="preserve">  SPI(t)per</v>
      </c>
      <c r="D126" s="20" t="str">
        <f ca="1">'EScalc Special'!J125</f>
        <v xml:space="preserve">  SPI(t)cum</v>
      </c>
      <c r="E126" s="22" t="str">
        <f ca="1">'EScalc Special'!K125</f>
        <v>AT</v>
      </c>
      <c r="F126" s="20" t="str">
        <f ca="1">'EScalc Special'!L125</f>
        <v xml:space="preserve">  SV(t)per</v>
      </c>
      <c r="G126" s="53" t="str">
        <f ca="1">'EScalc Special'!M125</f>
        <v xml:space="preserve"> SV(t)cum</v>
      </c>
      <c r="H126" s="137" t="str">
        <f xml:space="preserve"> IF(M126 = "Period", "Count iEV XX", 'EScalc Special'!U125)</f>
        <v>Count iEV XX</v>
      </c>
      <c r="I126" s="59" t="str">
        <f xml:space="preserve"> IF(M126 = "Period", "Count iPV XX", 'EScalc Special'!V125)</f>
        <v>Count iPV XX</v>
      </c>
      <c r="J126" s="147"/>
      <c r="K126" s="95" t="str">
        <f>IF('Data Conv'!A126 = 0, "",'Data Conv'!A126)</f>
        <v/>
      </c>
      <c r="L126" s="95" t="str">
        <f>IF('Data Conv'!B126 = 0, "",'Data Conv'!B126)</f>
        <v/>
      </c>
      <c r="M126" s="122" t="str">
        <f>'EScalc Special'!R125</f>
        <v>Period</v>
      </c>
      <c r="N126" s="115" t="str">
        <f t="shared" ca="1" si="11"/>
        <v>iSPI(t)per</v>
      </c>
      <c r="O126" s="116" t="str">
        <f t="shared" ca="1" si="12"/>
        <v>iSPI(t)cum</v>
      </c>
      <c r="P126" s="117" t="str">
        <f t="shared" ca="1" si="10"/>
        <v>iSV(t)per</v>
      </c>
      <c r="Q126" s="117" t="str">
        <f t="shared" si="9"/>
        <v>wo DT</v>
      </c>
      <c r="R126" s="150" t="str">
        <f t="shared" si="13"/>
        <v>iSV(t)cum</v>
      </c>
    </row>
    <row r="127" spans="1:18" x14ac:dyDescent="0.2">
      <c r="A127" s="95" t="str">
        <f ca="1">'Data Conv'!G127</f>
        <v/>
      </c>
      <c r="B127" s="95" t="str">
        <f ca="1">'Data Conv'!H127</f>
        <v/>
      </c>
      <c r="C127" s="107" t="str">
        <f ca="1">'EScalc Special'!I126</f>
        <v xml:space="preserve">  SPI(t)per</v>
      </c>
      <c r="D127" s="20" t="str">
        <f ca="1">'EScalc Special'!J126</f>
        <v xml:space="preserve">  SPI(t)cum</v>
      </c>
      <c r="E127" s="22" t="str">
        <f ca="1">'EScalc Special'!K126</f>
        <v>AT</v>
      </c>
      <c r="F127" s="20" t="str">
        <f ca="1">'EScalc Special'!L126</f>
        <v xml:space="preserve">  SV(t)per</v>
      </c>
      <c r="G127" s="53" t="str">
        <f ca="1">'EScalc Special'!M126</f>
        <v xml:space="preserve"> SV(t)cum</v>
      </c>
      <c r="H127" s="137" t="str">
        <f xml:space="preserve"> IF(M127 = "Period", "Count iEV XX", 'EScalc Special'!U126)</f>
        <v>Count iEV XX</v>
      </c>
      <c r="I127" s="59" t="str">
        <f xml:space="preserve"> IF(M127 = "Period", "Count iPV XX", 'EScalc Special'!V126)</f>
        <v>Count iPV XX</v>
      </c>
      <c r="J127" s="147"/>
      <c r="K127" s="95" t="str">
        <f>IF('Data Conv'!A127 = 0, "",'Data Conv'!A127)</f>
        <v/>
      </c>
      <c r="L127" s="95" t="str">
        <f>IF('Data Conv'!B127 = 0, "",'Data Conv'!B127)</f>
        <v/>
      </c>
      <c r="M127" s="122" t="str">
        <f>'EScalc Special'!R126</f>
        <v>Period</v>
      </c>
      <c r="N127" s="115" t="str">
        <f t="shared" ca="1" si="11"/>
        <v>iSPI(t)per</v>
      </c>
      <c r="O127" s="116" t="str">
        <f t="shared" ca="1" si="12"/>
        <v>iSPI(t)cum</v>
      </c>
      <c r="P127" s="117" t="str">
        <f t="shared" ca="1" si="10"/>
        <v>iSV(t)per</v>
      </c>
      <c r="Q127" s="117" t="str">
        <f t="shared" si="9"/>
        <v>wo DT</v>
      </c>
      <c r="R127" s="150" t="str">
        <f t="shared" si="13"/>
        <v>iSV(t)cum</v>
      </c>
    </row>
    <row r="128" spans="1:18" x14ac:dyDescent="0.2">
      <c r="A128" s="95" t="str">
        <f ca="1">'Data Conv'!G128</f>
        <v/>
      </c>
      <c r="B128" s="95" t="str">
        <f ca="1">'Data Conv'!H128</f>
        <v/>
      </c>
      <c r="C128" s="107" t="str">
        <f ca="1">'EScalc Special'!I127</f>
        <v xml:space="preserve">  SPI(t)per</v>
      </c>
      <c r="D128" s="20" t="str">
        <f ca="1">'EScalc Special'!J127</f>
        <v xml:space="preserve">  SPI(t)cum</v>
      </c>
      <c r="E128" s="22" t="str">
        <f ca="1">'EScalc Special'!K127</f>
        <v>AT</v>
      </c>
      <c r="F128" s="20" t="str">
        <f ca="1">'EScalc Special'!L127</f>
        <v xml:space="preserve">  SV(t)per</v>
      </c>
      <c r="G128" s="53" t="str">
        <f ca="1">'EScalc Special'!M127</f>
        <v xml:space="preserve"> SV(t)cum</v>
      </c>
      <c r="H128" s="137" t="str">
        <f xml:space="preserve"> IF(M128 = "Period", "Count iEV XX", 'EScalc Special'!U127)</f>
        <v>Count iEV XX</v>
      </c>
      <c r="I128" s="59" t="str">
        <f xml:space="preserve"> IF(M128 = "Period", "Count iPV XX", 'EScalc Special'!V127)</f>
        <v>Count iPV XX</v>
      </c>
      <c r="J128" s="147"/>
      <c r="K128" s="95" t="str">
        <f>IF('Data Conv'!A128 = 0, "",'Data Conv'!A128)</f>
        <v/>
      </c>
      <c r="L128" s="95" t="str">
        <f>IF('Data Conv'!B128 = 0, "",'Data Conv'!B128)</f>
        <v/>
      </c>
      <c r="M128" s="122" t="str">
        <f>'EScalc Special'!R127</f>
        <v>Period</v>
      </c>
      <c r="N128" s="115" t="str">
        <f t="shared" ca="1" si="11"/>
        <v>iSPI(t)per</v>
      </c>
      <c r="O128" s="116" t="str">
        <f t="shared" ca="1" si="12"/>
        <v>iSPI(t)cum</v>
      </c>
      <c r="P128" s="117" t="str">
        <f t="shared" ca="1" si="10"/>
        <v>iSV(t)per</v>
      </c>
      <c r="Q128" s="117" t="str">
        <f t="shared" si="9"/>
        <v>wo DT</v>
      </c>
      <c r="R128" s="150" t="str">
        <f t="shared" si="13"/>
        <v>iSV(t)cum</v>
      </c>
    </row>
    <row r="129" spans="1:18" x14ac:dyDescent="0.2">
      <c r="A129" s="95" t="str">
        <f ca="1">'Data Conv'!G129</f>
        <v/>
      </c>
      <c r="B129" s="95" t="str">
        <f ca="1">'Data Conv'!H129</f>
        <v/>
      </c>
      <c r="C129" s="107" t="str">
        <f ca="1">'EScalc Special'!I128</f>
        <v xml:space="preserve">  SPI(t)per</v>
      </c>
      <c r="D129" s="20" t="str">
        <f ca="1">'EScalc Special'!J128</f>
        <v xml:space="preserve">  SPI(t)cum</v>
      </c>
      <c r="E129" s="22" t="str">
        <f ca="1">'EScalc Special'!K128</f>
        <v>AT</v>
      </c>
      <c r="F129" s="20" t="str">
        <f ca="1">'EScalc Special'!L128</f>
        <v xml:space="preserve">  SV(t)per</v>
      </c>
      <c r="G129" s="53" t="str">
        <f ca="1">'EScalc Special'!M128</f>
        <v xml:space="preserve"> SV(t)cum</v>
      </c>
      <c r="H129" s="137" t="str">
        <f xml:space="preserve"> IF(M129 = "Period", "Count iEV XX", 'EScalc Special'!U128)</f>
        <v>Count iEV XX</v>
      </c>
      <c r="I129" s="59" t="str">
        <f xml:space="preserve"> IF(M129 = "Period", "Count iPV XX", 'EScalc Special'!V128)</f>
        <v>Count iPV XX</v>
      </c>
      <c r="J129" s="147"/>
      <c r="K129" s="95" t="str">
        <f>IF('Data Conv'!A129 = 0, "",'Data Conv'!A129)</f>
        <v/>
      </c>
      <c r="L129" s="95" t="str">
        <f>IF('Data Conv'!B129 = 0, "",'Data Conv'!B129)</f>
        <v/>
      </c>
      <c r="M129" s="122" t="str">
        <f>'EScalc Special'!R128</f>
        <v>Period</v>
      </c>
      <c r="N129" s="115" t="str">
        <f t="shared" ca="1" si="11"/>
        <v>iSPI(t)per</v>
      </c>
      <c r="O129" s="116" t="str">
        <f t="shared" ca="1" si="12"/>
        <v>iSPI(t)cum</v>
      </c>
      <c r="P129" s="117" t="str">
        <f t="shared" ca="1" si="10"/>
        <v>iSV(t)per</v>
      </c>
      <c r="Q129" s="117" t="str">
        <f t="shared" si="9"/>
        <v>wo DT</v>
      </c>
      <c r="R129" s="150" t="str">
        <f t="shared" si="13"/>
        <v>iSV(t)cum</v>
      </c>
    </row>
    <row r="130" spans="1:18" x14ac:dyDescent="0.2">
      <c r="A130" s="95" t="str">
        <f ca="1">'Data Conv'!G130</f>
        <v/>
      </c>
      <c r="B130" s="95" t="str">
        <f ca="1">'Data Conv'!H130</f>
        <v/>
      </c>
      <c r="C130" s="107" t="str">
        <f ca="1">'EScalc Special'!I129</f>
        <v xml:space="preserve">  SPI(t)per</v>
      </c>
      <c r="D130" s="20" t="str">
        <f ca="1">'EScalc Special'!J129</f>
        <v xml:space="preserve">  SPI(t)cum</v>
      </c>
      <c r="E130" s="22" t="str">
        <f ca="1">'EScalc Special'!K129</f>
        <v>AT</v>
      </c>
      <c r="F130" s="20" t="str">
        <f ca="1">'EScalc Special'!L129</f>
        <v xml:space="preserve">  SV(t)per</v>
      </c>
      <c r="G130" s="53" t="str">
        <f ca="1">'EScalc Special'!M129</f>
        <v xml:space="preserve"> SV(t)cum</v>
      </c>
      <c r="H130" s="137" t="str">
        <f xml:space="preserve"> IF(M130 = "Period", "Count iEV XX", 'EScalc Special'!U129)</f>
        <v>Count iEV XX</v>
      </c>
      <c r="I130" s="59" t="str">
        <f xml:space="preserve"> IF(M130 = "Period", "Count iPV XX", 'EScalc Special'!V129)</f>
        <v>Count iPV XX</v>
      </c>
      <c r="J130" s="147"/>
      <c r="K130" s="95" t="str">
        <f>IF('Data Conv'!A130 = 0, "",'Data Conv'!A130)</f>
        <v/>
      </c>
      <c r="L130" s="95" t="str">
        <f>IF('Data Conv'!B130 = 0, "",'Data Conv'!B130)</f>
        <v/>
      </c>
      <c r="M130" s="122" t="str">
        <f>'EScalc Special'!R129</f>
        <v>Period</v>
      </c>
      <c r="N130" s="115" t="str">
        <f t="shared" ca="1" si="11"/>
        <v>iSPI(t)per</v>
      </c>
      <c r="O130" s="116" t="str">
        <f t="shared" ca="1" si="12"/>
        <v>iSPI(t)cum</v>
      </c>
      <c r="P130" s="117" t="str">
        <f t="shared" ca="1" si="10"/>
        <v>iSV(t)per</v>
      </c>
      <c r="Q130" s="117" t="str">
        <f t="shared" si="9"/>
        <v>wo DT</v>
      </c>
      <c r="R130" s="150" t="str">
        <f t="shared" si="13"/>
        <v>iSV(t)cum</v>
      </c>
    </row>
    <row r="131" spans="1:18" x14ac:dyDescent="0.2">
      <c r="A131" s="95" t="str">
        <f ca="1">'Data Conv'!G131</f>
        <v/>
      </c>
      <c r="B131" s="95" t="str">
        <f ca="1">'Data Conv'!H131</f>
        <v/>
      </c>
      <c r="C131" s="107" t="str">
        <f ca="1">'EScalc Special'!I130</f>
        <v xml:space="preserve">  SPI(t)per</v>
      </c>
      <c r="D131" s="20" t="str">
        <f ca="1">'EScalc Special'!J130</f>
        <v xml:space="preserve">  SPI(t)cum</v>
      </c>
      <c r="E131" s="22" t="str">
        <f ca="1">'EScalc Special'!K130</f>
        <v>AT</v>
      </c>
      <c r="F131" s="20" t="str">
        <f ca="1">'EScalc Special'!L130</f>
        <v xml:space="preserve">  SV(t)per</v>
      </c>
      <c r="G131" s="53" t="str">
        <f ca="1">'EScalc Special'!M130</f>
        <v xml:space="preserve"> SV(t)cum</v>
      </c>
      <c r="H131" s="137" t="str">
        <f xml:space="preserve"> IF(M131 = "Period", "Count iEV XX", 'EScalc Special'!U130)</f>
        <v>Count iEV XX</v>
      </c>
      <c r="I131" s="59" t="str">
        <f xml:space="preserve"> IF(M131 = "Period", "Count iPV XX", 'EScalc Special'!V130)</f>
        <v>Count iPV XX</v>
      </c>
      <c r="J131" s="147"/>
      <c r="K131" s="95" t="str">
        <f>IF('Data Conv'!A131 = 0, "",'Data Conv'!A131)</f>
        <v/>
      </c>
      <c r="L131" s="95" t="str">
        <f>IF('Data Conv'!B131 = 0, "",'Data Conv'!B131)</f>
        <v/>
      </c>
      <c r="M131" s="122" t="str">
        <f>'EScalc Special'!R130</f>
        <v>Period</v>
      </c>
      <c r="N131" s="115" t="str">
        <f t="shared" ca="1" si="11"/>
        <v>iSPI(t)per</v>
      </c>
      <c r="O131" s="116" t="str">
        <f t="shared" ca="1" si="12"/>
        <v>iSPI(t)cum</v>
      </c>
      <c r="P131" s="117" t="str">
        <f t="shared" ca="1" si="10"/>
        <v>iSV(t)per</v>
      </c>
      <c r="Q131" s="117" t="str">
        <f t="shared" si="9"/>
        <v>wo DT</v>
      </c>
      <c r="R131" s="150" t="str">
        <f t="shared" si="13"/>
        <v>iSV(t)cum</v>
      </c>
    </row>
    <row r="132" spans="1:18" x14ac:dyDescent="0.2">
      <c r="A132" s="95" t="str">
        <f ca="1">'Data Conv'!G132</f>
        <v/>
      </c>
      <c r="B132" s="95" t="str">
        <f ca="1">'Data Conv'!H132</f>
        <v/>
      </c>
      <c r="C132" s="107" t="str">
        <f ca="1">'EScalc Special'!I131</f>
        <v xml:space="preserve">  SPI(t)per</v>
      </c>
      <c r="D132" s="20" t="str">
        <f ca="1">'EScalc Special'!J131</f>
        <v xml:space="preserve">  SPI(t)cum</v>
      </c>
      <c r="E132" s="22" t="str">
        <f ca="1">'EScalc Special'!K131</f>
        <v>AT</v>
      </c>
      <c r="F132" s="20" t="str">
        <f ca="1">'EScalc Special'!L131</f>
        <v xml:space="preserve">  SV(t)per</v>
      </c>
      <c r="G132" s="53" t="str">
        <f ca="1">'EScalc Special'!M131</f>
        <v xml:space="preserve"> SV(t)cum</v>
      </c>
      <c r="H132" s="137" t="str">
        <f xml:space="preserve"> IF(M132 = "Period", "Count iEV XX", 'EScalc Special'!U131)</f>
        <v>Count iEV XX</v>
      </c>
      <c r="I132" s="59" t="str">
        <f xml:space="preserve"> IF(M132 = "Period", "Count iPV XX", 'EScalc Special'!V131)</f>
        <v>Count iPV XX</v>
      </c>
      <c r="J132" s="147"/>
      <c r="K132" s="95" t="str">
        <f>IF('Data Conv'!A132 = 0, "",'Data Conv'!A132)</f>
        <v/>
      </c>
      <c r="L132" s="95" t="str">
        <f>IF('Data Conv'!B132 = 0, "",'Data Conv'!B132)</f>
        <v/>
      </c>
      <c r="M132" s="122" t="str">
        <f>'EScalc Special'!R131</f>
        <v>Period</v>
      </c>
      <c r="N132" s="115" t="str">
        <f t="shared" ca="1" si="11"/>
        <v>iSPI(t)per</v>
      </c>
      <c r="O132" s="116" t="str">
        <f t="shared" ca="1" si="12"/>
        <v>iSPI(t)cum</v>
      </c>
      <c r="P132" s="117" t="str">
        <f t="shared" ca="1" si="10"/>
        <v>iSV(t)per</v>
      </c>
      <c r="Q132" s="117" t="str">
        <f t="shared" si="9"/>
        <v>wo DT</v>
      </c>
      <c r="R132" s="150" t="str">
        <f t="shared" si="13"/>
        <v>iSV(t)cum</v>
      </c>
    </row>
    <row r="133" spans="1:18" x14ac:dyDescent="0.2">
      <c r="A133" s="95" t="str">
        <f ca="1">'Data Conv'!G133</f>
        <v/>
      </c>
      <c r="B133" s="95" t="str">
        <f ca="1">'Data Conv'!H133</f>
        <v/>
      </c>
      <c r="C133" s="107" t="str">
        <f ca="1">'EScalc Special'!I132</f>
        <v xml:space="preserve">  SPI(t)per</v>
      </c>
      <c r="D133" s="20" t="str">
        <f ca="1">'EScalc Special'!J132</f>
        <v xml:space="preserve">  SPI(t)cum</v>
      </c>
      <c r="E133" s="22" t="str">
        <f ca="1">'EScalc Special'!K132</f>
        <v>AT</v>
      </c>
      <c r="F133" s="20" t="str">
        <f ca="1">'EScalc Special'!L132</f>
        <v xml:space="preserve">  SV(t)per</v>
      </c>
      <c r="G133" s="53" t="str">
        <f ca="1">'EScalc Special'!M132</f>
        <v xml:space="preserve"> SV(t)cum</v>
      </c>
      <c r="H133" s="137" t="str">
        <f xml:space="preserve"> IF(M133 = "Period", "Count iEV XX", 'EScalc Special'!U132)</f>
        <v>Count iEV XX</v>
      </c>
      <c r="I133" s="59" t="str">
        <f xml:space="preserve"> IF(M133 = "Period", "Count iPV XX", 'EScalc Special'!V132)</f>
        <v>Count iPV XX</v>
      </c>
      <c r="J133" s="147"/>
      <c r="K133" s="95" t="str">
        <f>IF('Data Conv'!A133 = 0, "",'Data Conv'!A133)</f>
        <v/>
      </c>
      <c r="L133" s="95" t="str">
        <f>IF('Data Conv'!B133 = 0, "",'Data Conv'!B133)</f>
        <v/>
      </c>
      <c r="M133" s="122" t="str">
        <f>'EScalc Special'!R132</f>
        <v>Period</v>
      </c>
      <c r="N133" s="115" t="str">
        <f t="shared" ca="1" si="11"/>
        <v>iSPI(t)per</v>
      </c>
      <c r="O133" s="116" t="str">
        <f t="shared" ca="1" si="12"/>
        <v>iSPI(t)cum</v>
      </c>
      <c r="P133" s="117" t="str">
        <f t="shared" ca="1" si="10"/>
        <v>iSV(t)per</v>
      </c>
      <c r="Q133" s="117" t="str">
        <f t="shared" si="9"/>
        <v>wo DT</v>
      </c>
      <c r="R133" s="150" t="str">
        <f t="shared" si="13"/>
        <v>iSV(t)cum</v>
      </c>
    </row>
    <row r="134" spans="1:18" x14ac:dyDescent="0.2">
      <c r="A134" s="95" t="str">
        <f ca="1">'Data Conv'!G134</f>
        <v/>
      </c>
      <c r="B134" s="95" t="str">
        <f ca="1">'Data Conv'!H134</f>
        <v/>
      </c>
      <c r="C134" s="107" t="str">
        <f ca="1">'EScalc Special'!I133</f>
        <v xml:space="preserve">  SPI(t)per</v>
      </c>
      <c r="D134" s="20" t="str">
        <f ca="1">'EScalc Special'!J133</f>
        <v xml:space="preserve">  SPI(t)cum</v>
      </c>
      <c r="E134" s="22" t="str">
        <f ca="1">'EScalc Special'!K133</f>
        <v>AT</v>
      </c>
      <c r="F134" s="20" t="str">
        <f ca="1">'EScalc Special'!L133</f>
        <v xml:space="preserve">  SV(t)per</v>
      </c>
      <c r="G134" s="53" t="str">
        <f ca="1">'EScalc Special'!M133</f>
        <v xml:space="preserve"> SV(t)cum</v>
      </c>
      <c r="H134" s="137" t="str">
        <f xml:space="preserve"> IF(M134 = "Period", "Count iEV XX", 'EScalc Special'!U133)</f>
        <v>Count iEV XX</v>
      </c>
      <c r="I134" s="59" t="str">
        <f xml:space="preserve"> IF(M134 = "Period", "Count iPV XX", 'EScalc Special'!V133)</f>
        <v>Count iPV XX</v>
      </c>
      <c r="J134" s="147"/>
      <c r="K134" s="95" t="str">
        <f>IF('Data Conv'!A134 = 0, "",'Data Conv'!A134)</f>
        <v/>
      </c>
      <c r="L134" s="95" t="str">
        <f>IF('Data Conv'!B134 = 0, "",'Data Conv'!B134)</f>
        <v/>
      </c>
      <c r="M134" s="122" t="str">
        <f>'EScalc Special'!R133</f>
        <v>Period</v>
      </c>
      <c r="N134" s="115" t="str">
        <f t="shared" ca="1" si="11"/>
        <v>iSPI(t)per</v>
      </c>
      <c r="O134" s="116" t="str">
        <f t="shared" ca="1" si="12"/>
        <v>iSPI(t)cum</v>
      </c>
      <c r="P134" s="117" t="str">
        <f t="shared" ca="1" si="10"/>
        <v>iSV(t)per</v>
      </c>
      <c r="Q134" s="117" t="str">
        <f t="shared" ref="Q134:Q197" si="14">IF(ISNUMBER($K134), $Q133 + $P134, IF($K134 = "XX", $Q133 + $P134, "wo DT"))</f>
        <v>wo DT</v>
      </c>
      <c r="R134" s="150" t="str">
        <f t="shared" si="13"/>
        <v>iSV(t)cum</v>
      </c>
    </row>
    <row r="135" spans="1:18" x14ac:dyDescent="0.2">
      <c r="A135" s="95" t="str">
        <f ca="1">'Data Conv'!G135</f>
        <v/>
      </c>
      <c r="B135" s="95" t="str">
        <f ca="1">'Data Conv'!H135</f>
        <v/>
      </c>
      <c r="C135" s="107" t="str">
        <f ca="1">'EScalc Special'!I134</f>
        <v xml:space="preserve">  SPI(t)per</v>
      </c>
      <c r="D135" s="20" t="str">
        <f ca="1">'EScalc Special'!J134</f>
        <v xml:space="preserve">  SPI(t)cum</v>
      </c>
      <c r="E135" s="22" t="str">
        <f ca="1">'EScalc Special'!K134</f>
        <v>AT</v>
      </c>
      <c r="F135" s="20" t="str">
        <f ca="1">'EScalc Special'!L134</f>
        <v xml:space="preserve">  SV(t)per</v>
      </c>
      <c r="G135" s="53" t="str">
        <f ca="1">'EScalc Special'!M134</f>
        <v xml:space="preserve"> SV(t)cum</v>
      </c>
      <c r="H135" s="137" t="str">
        <f xml:space="preserve"> IF(M135 = "Period", "Count iEV XX", 'EScalc Special'!U134)</f>
        <v>Count iEV XX</v>
      </c>
      <c r="I135" s="59" t="str">
        <f xml:space="preserve"> IF(M135 = "Period", "Count iPV XX", 'EScalc Special'!V134)</f>
        <v>Count iPV XX</v>
      </c>
      <c r="J135" s="147"/>
      <c r="K135" s="95" t="str">
        <f>IF('Data Conv'!A135 = 0, "",'Data Conv'!A135)</f>
        <v/>
      </c>
      <c r="L135" s="95" t="str">
        <f>IF('Data Conv'!B135 = 0, "",'Data Conv'!B135)</f>
        <v/>
      </c>
      <c r="M135" s="122" t="str">
        <f>'EScalc Special'!R134</f>
        <v>Period</v>
      </c>
      <c r="N135" s="115" t="str">
        <f t="shared" ca="1" si="11"/>
        <v>iSPI(t)per</v>
      </c>
      <c r="O135" s="116" t="str">
        <f t="shared" ca="1" si="12"/>
        <v>iSPI(t)cum</v>
      </c>
      <c r="P135" s="117" t="str">
        <f t="shared" ref="P135:P198" ca="1" si="15">IF(ISNUMBER($K135), OFFSET($F135,-$H135,0) + IF($L135 = "XX", 1, 0), IF(NOT(OR($K135 = "XX", ISNUMBER($K135))), "iSV(t)per", IF(AND($K135 = "XX", $L135 = "XX"), 0, IF($L135 = "XX", 1, IF($K135 = "XX", -1, "iSV(t)per")))))</f>
        <v>iSV(t)per</v>
      </c>
      <c r="Q135" s="117" t="str">
        <f t="shared" si="14"/>
        <v>wo DT</v>
      </c>
      <c r="R135" s="150" t="str">
        <f t="shared" si="13"/>
        <v>iSV(t)cum</v>
      </c>
    </row>
    <row r="136" spans="1:18" x14ac:dyDescent="0.2">
      <c r="A136" s="95" t="str">
        <f ca="1">'Data Conv'!G136</f>
        <v/>
      </c>
      <c r="B136" s="95" t="str">
        <f ca="1">'Data Conv'!H136</f>
        <v/>
      </c>
      <c r="C136" s="107" t="str">
        <f ca="1">'EScalc Special'!I135</f>
        <v xml:space="preserve">  SPI(t)per</v>
      </c>
      <c r="D136" s="20" t="str">
        <f ca="1">'EScalc Special'!J135</f>
        <v xml:space="preserve">  SPI(t)cum</v>
      </c>
      <c r="E136" s="22" t="str">
        <f ca="1">'EScalc Special'!K135</f>
        <v>AT</v>
      </c>
      <c r="F136" s="20" t="str">
        <f ca="1">'EScalc Special'!L135</f>
        <v xml:space="preserve">  SV(t)per</v>
      </c>
      <c r="G136" s="53" t="str">
        <f ca="1">'EScalc Special'!M135</f>
        <v xml:space="preserve"> SV(t)cum</v>
      </c>
      <c r="H136" s="137" t="str">
        <f xml:space="preserve"> IF(M136 = "Period", "Count iEV XX", 'EScalc Special'!U135)</f>
        <v>Count iEV XX</v>
      </c>
      <c r="I136" s="59" t="str">
        <f xml:space="preserve"> IF(M136 = "Period", "Count iPV XX", 'EScalc Special'!V135)</f>
        <v>Count iPV XX</v>
      </c>
      <c r="J136" s="147"/>
      <c r="K136" s="95" t="str">
        <f>IF('Data Conv'!A136 = 0, "",'Data Conv'!A136)</f>
        <v/>
      </c>
      <c r="L136" s="95" t="str">
        <f>IF('Data Conv'!B136 = 0, "",'Data Conv'!B136)</f>
        <v/>
      </c>
      <c r="M136" s="122" t="str">
        <f>'EScalc Special'!R135</f>
        <v>Period</v>
      </c>
      <c r="N136" s="115" t="str">
        <f t="shared" ca="1" si="11"/>
        <v>iSPI(t)per</v>
      </c>
      <c r="O136" s="116" t="str">
        <f t="shared" ca="1" si="12"/>
        <v>iSPI(t)cum</v>
      </c>
      <c r="P136" s="117" t="str">
        <f t="shared" ca="1" si="15"/>
        <v>iSV(t)per</v>
      </c>
      <c r="Q136" s="117" t="str">
        <f t="shared" si="14"/>
        <v>wo DT</v>
      </c>
      <c r="R136" s="150" t="str">
        <f t="shared" si="13"/>
        <v>iSV(t)cum</v>
      </c>
    </row>
    <row r="137" spans="1:18" x14ac:dyDescent="0.2">
      <c r="A137" s="95" t="str">
        <f ca="1">'Data Conv'!G137</f>
        <v/>
      </c>
      <c r="B137" s="95" t="str">
        <f ca="1">'Data Conv'!H137</f>
        <v/>
      </c>
      <c r="C137" s="107" t="str">
        <f ca="1">'EScalc Special'!I136</f>
        <v xml:space="preserve">  SPI(t)per</v>
      </c>
      <c r="D137" s="20" t="str">
        <f ca="1">'EScalc Special'!J136</f>
        <v xml:space="preserve">  SPI(t)cum</v>
      </c>
      <c r="E137" s="22" t="str">
        <f ca="1">'EScalc Special'!K136</f>
        <v>AT</v>
      </c>
      <c r="F137" s="20" t="str">
        <f ca="1">'EScalc Special'!L136</f>
        <v xml:space="preserve">  SV(t)per</v>
      </c>
      <c r="G137" s="53" t="str">
        <f ca="1">'EScalc Special'!M136</f>
        <v xml:space="preserve"> SV(t)cum</v>
      </c>
      <c r="H137" s="137" t="str">
        <f xml:space="preserve"> IF(M137 = "Period", "Count iEV XX", 'EScalc Special'!U136)</f>
        <v>Count iEV XX</v>
      </c>
      <c r="I137" s="59" t="str">
        <f xml:space="preserve"> IF(M137 = "Period", "Count iPV XX", 'EScalc Special'!V136)</f>
        <v>Count iPV XX</v>
      </c>
      <c r="J137" s="147"/>
      <c r="K137" s="95" t="str">
        <f>IF('Data Conv'!A137 = 0, "",'Data Conv'!A137)</f>
        <v/>
      </c>
      <c r="L137" s="95" t="str">
        <f>IF('Data Conv'!B137 = 0, "",'Data Conv'!B137)</f>
        <v/>
      </c>
      <c r="M137" s="122" t="str">
        <f>'EScalc Special'!R136</f>
        <v>Period</v>
      </c>
      <c r="N137" s="115" t="str">
        <f t="shared" ca="1" si="11"/>
        <v>iSPI(t)per</v>
      </c>
      <c r="O137" s="116" t="str">
        <f t="shared" ca="1" si="12"/>
        <v>iSPI(t)cum</v>
      </c>
      <c r="P137" s="117" t="str">
        <f t="shared" ca="1" si="15"/>
        <v>iSV(t)per</v>
      </c>
      <c r="Q137" s="117" t="str">
        <f t="shared" si="14"/>
        <v>wo DT</v>
      </c>
      <c r="R137" s="150" t="str">
        <f t="shared" si="13"/>
        <v>iSV(t)cum</v>
      </c>
    </row>
    <row r="138" spans="1:18" x14ac:dyDescent="0.2">
      <c r="A138" s="95" t="str">
        <f ca="1">'Data Conv'!G138</f>
        <v/>
      </c>
      <c r="B138" s="95" t="str">
        <f ca="1">'Data Conv'!H138</f>
        <v/>
      </c>
      <c r="C138" s="107" t="str">
        <f ca="1">'EScalc Special'!I137</f>
        <v xml:space="preserve">  SPI(t)per</v>
      </c>
      <c r="D138" s="20" t="str">
        <f ca="1">'EScalc Special'!J137</f>
        <v xml:space="preserve">  SPI(t)cum</v>
      </c>
      <c r="E138" s="22" t="str">
        <f ca="1">'EScalc Special'!K137</f>
        <v>AT</v>
      </c>
      <c r="F138" s="20" t="str">
        <f ca="1">'EScalc Special'!L137</f>
        <v xml:space="preserve">  SV(t)per</v>
      </c>
      <c r="G138" s="53" t="str">
        <f ca="1">'EScalc Special'!M137</f>
        <v xml:space="preserve"> SV(t)cum</v>
      </c>
      <c r="H138" s="137" t="str">
        <f xml:space="preserve"> IF(M138 = "Period", "Count iEV XX", 'EScalc Special'!U137)</f>
        <v>Count iEV XX</v>
      </c>
      <c r="I138" s="59" t="str">
        <f xml:space="preserve"> IF(M138 = "Period", "Count iPV XX", 'EScalc Special'!V137)</f>
        <v>Count iPV XX</v>
      </c>
      <c r="J138" s="147"/>
      <c r="K138" s="95" t="str">
        <f>IF('Data Conv'!A138 = 0, "",'Data Conv'!A138)</f>
        <v/>
      </c>
      <c r="L138" s="95" t="str">
        <f>IF('Data Conv'!B138 = 0, "",'Data Conv'!B138)</f>
        <v/>
      </c>
      <c r="M138" s="122" t="str">
        <f>'EScalc Special'!R137</f>
        <v>Period</v>
      </c>
      <c r="N138" s="115" t="str">
        <f t="shared" ca="1" si="11"/>
        <v>iSPI(t)per</v>
      </c>
      <c r="O138" s="116" t="str">
        <f t="shared" ca="1" si="12"/>
        <v>iSPI(t)cum</v>
      </c>
      <c r="P138" s="117" t="str">
        <f t="shared" ca="1" si="15"/>
        <v>iSV(t)per</v>
      </c>
      <c r="Q138" s="117" t="str">
        <f t="shared" si="14"/>
        <v>wo DT</v>
      </c>
      <c r="R138" s="150" t="str">
        <f t="shared" si="13"/>
        <v>iSV(t)cum</v>
      </c>
    </row>
    <row r="139" spans="1:18" x14ac:dyDescent="0.2">
      <c r="A139" s="95" t="str">
        <f ca="1">'Data Conv'!G139</f>
        <v/>
      </c>
      <c r="B139" s="95" t="str">
        <f ca="1">'Data Conv'!H139</f>
        <v/>
      </c>
      <c r="C139" s="107" t="str">
        <f ca="1">'EScalc Special'!I138</f>
        <v xml:space="preserve">  SPI(t)per</v>
      </c>
      <c r="D139" s="20" t="str">
        <f ca="1">'EScalc Special'!J138</f>
        <v xml:space="preserve">  SPI(t)cum</v>
      </c>
      <c r="E139" s="22" t="str">
        <f ca="1">'EScalc Special'!K138</f>
        <v>AT</v>
      </c>
      <c r="F139" s="20" t="str">
        <f ca="1">'EScalc Special'!L138</f>
        <v xml:space="preserve">  SV(t)per</v>
      </c>
      <c r="G139" s="53" t="str">
        <f ca="1">'EScalc Special'!M138</f>
        <v xml:space="preserve"> SV(t)cum</v>
      </c>
      <c r="H139" s="137" t="str">
        <f xml:space="preserve"> IF(M139 = "Period", "Count iEV XX", 'EScalc Special'!U138)</f>
        <v>Count iEV XX</v>
      </c>
      <c r="I139" s="59" t="str">
        <f xml:space="preserve"> IF(M139 = "Period", "Count iPV XX", 'EScalc Special'!V138)</f>
        <v>Count iPV XX</v>
      </c>
      <c r="J139" s="147"/>
      <c r="K139" s="95" t="str">
        <f>IF('Data Conv'!A139 = 0, "",'Data Conv'!A139)</f>
        <v/>
      </c>
      <c r="L139" s="95" t="str">
        <f>IF('Data Conv'!B139 = 0, "",'Data Conv'!B139)</f>
        <v/>
      </c>
      <c r="M139" s="122" t="str">
        <f>'EScalc Special'!R138</f>
        <v>Period</v>
      </c>
      <c r="N139" s="115" t="str">
        <f t="shared" ca="1" si="11"/>
        <v>iSPI(t)per</v>
      </c>
      <c r="O139" s="116" t="str">
        <f t="shared" ca="1" si="12"/>
        <v>iSPI(t)cum</v>
      </c>
      <c r="P139" s="117" t="str">
        <f t="shared" ca="1" si="15"/>
        <v>iSV(t)per</v>
      </c>
      <c r="Q139" s="117" t="str">
        <f t="shared" si="14"/>
        <v>wo DT</v>
      </c>
      <c r="R139" s="150" t="str">
        <f t="shared" si="13"/>
        <v>iSV(t)cum</v>
      </c>
    </row>
    <row r="140" spans="1:18" x14ac:dyDescent="0.2">
      <c r="A140" s="95" t="str">
        <f ca="1">'Data Conv'!G140</f>
        <v/>
      </c>
      <c r="B140" s="95" t="str">
        <f ca="1">'Data Conv'!H140</f>
        <v/>
      </c>
      <c r="C140" s="107" t="str">
        <f ca="1">'EScalc Special'!I139</f>
        <v xml:space="preserve">  SPI(t)per</v>
      </c>
      <c r="D140" s="20" t="str">
        <f ca="1">'EScalc Special'!J139</f>
        <v xml:space="preserve">  SPI(t)cum</v>
      </c>
      <c r="E140" s="22" t="str">
        <f ca="1">'EScalc Special'!K139</f>
        <v>AT</v>
      </c>
      <c r="F140" s="20" t="str">
        <f ca="1">'EScalc Special'!L139</f>
        <v xml:space="preserve">  SV(t)per</v>
      </c>
      <c r="G140" s="53" t="str">
        <f ca="1">'EScalc Special'!M139</f>
        <v xml:space="preserve"> SV(t)cum</v>
      </c>
      <c r="H140" s="137" t="str">
        <f xml:space="preserve"> IF(M140 = "Period", "Count iEV XX", 'EScalc Special'!U139)</f>
        <v>Count iEV XX</v>
      </c>
      <c r="I140" s="59" t="str">
        <f xml:space="preserve"> IF(M140 = "Period", "Count iPV XX", 'EScalc Special'!V139)</f>
        <v>Count iPV XX</v>
      </c>
      <c r="J140" s="147"/>
      <c r="K140" s="95" t="str">
        <f>IF('Data Conv'!A140 = 0, "",'Data Conv'!A140)</f>
        <v/>
      </c>
      <c r="L140" s="95" t="str">
        <f>IF('Data Conv'!B140 = 0, "",'Data Conv'!B140)</f>
        <v/>
      </c>
      <c r="M140" s="122" t="str">
        <f>'EScalc Special'!R139</f>
        <v>Period</v>
      </c>
      <c r="N140" s="115" t="str">
        <f t="shared" ca="1" si="11"/>
        <v>iSPI(t)per</v>
      </c>
      <c r="O140" s="116" t="str">
        <f t="shared" ca="1" si="12"/>
        <v>iSPI(t)cum</v>
      </c>
      <c r="P140" s="117" t="str">
        <f t="shared" ca="1" si="15"/>
        <v>iSV(t)per</v>
      </c>
      <c r="Q140" s="117" t="str">
        <f t="shared" si="14"/>
        <v>wo DT</v>
      </c>
      <c r="R140" s="150" t="str">
        <f t="shared" si="13"/>
        <v>iSV(t)cum</v>
      </c>
    </row>
    <row r="141" spans="1:18" x14ac:dyDescent="0.2">
      <c r="A141" s="95" t="str">
        <f ca="1">'Data Conv'!G141</f>
        <v/>
      </c>
      <c r="B141" s="95" t="str">
        <f ca="1">'Data Conv'!H141</f>
        <v/>
      </c>
      <c r="C141" s="107" t="str">
        <f ca="1">'EScalc Special'!I140</f>
        <v xml:space="preserve">  SPI(t)per</v>
      </c>
      <c r="D141" s="20" t="str">
        <f ca="1">'EScalc Special'!J140</f>
        <v xml:space="preserve">  SPI(t)cum</v>
      </c>
      <c r="E141" s="22" t="str">
        <f ca="1">'EScalc Special'!K140</f>
        <v>AT</v>
      </c>
      <c r="F141" s="20" t="str">
        <f ca="1">'EScalc Special'!L140</f>
        <v xml:space="preserve">  SV(t)per</v>
      </c>
      <c r="G141" s="53" t="str">
        <f ca="1">'EScalc Special'!M140</f>
        <v xml:space="preserve"> SV(t)cum</v>
      </c>
      <c r="H141" s="137" t="str">
        <f xml:space="preserve"> IF(M141 = "Period", "Count iEV XX", 'EScalc Special'!U140)</f>
        <v>Count iEV XX</v>
      </c>
      <c r="I141" s="59" t="str">
        <f xml:space="preserve"> IF(M141 = "Period", "Count iPV XX", 'EScalc Special'!V140)</f>
        <v>Count iPV XX</v>
      </c>
      <c r="J141" s="147"/>
      <c r="K141" s="95" t="str">
        <f>IF('Data Conv'!A141 = 0, "",'Data Conv'!A141)</f>
        <v/>
      </c>
      <c r="L141" s="95" t="str">
        <f>IF('Data Conv'!B141 = 0, "",'Data Conv'!B141)</f>
        <v/>
      </c>
      <c r="M141" s="122" t="str">
        <f>'EScalc Special'!R140</f>
        <v>Period</v>
      </c>
      <c r="N141" s="115" t="str">
        <f t="shared" ca="1" si="11"/>
        <v>iSPI(t)per</v>
      </c>
      <c r="O141" s="116" t="str">
        <f t="shared" ca="1" si="12"/>
        <v>iSPI(t)cum</v>
      </c>
      <c r="P141" s="117" t="str">
        <f t="shared" ca="1" si="15"/>
        <v>iSV(t)per</v>
      </c>
      <c r="Q141" s="117" t="str">
        <f t="shared" si="14"/>
        <v>wo DT</v>
      </c>
      <c r="R141" s="150" t="str">
        <f t="shared" si="13"/>
        <v>iSV(t)cum</v>
      </c>
    </row>
    <row r="142" spans="1:18" x14ac:dyDescent="0.2">
      <c r="A142" s="95" t="str">
        <f ca="1">'Data Conv'!G142</f>
        <v/>
      </c>
      <c r="B142" s="95" t="str">
        <f ca="1">'Data Conv'!H142</f>
        <v/>
      </c>
      <c r="C142" s="107" t="str">
        <f ca="1">'EScalc Special'!I141</f>
        <v xml:space="preserve">  SPI(t)per</v>
      </c>
      <c r="D142" s="20" t="str">
        <f ca="1">'EScalc Special'!J141</f>
        <v xml:space="preserve">  SPI(t)cum</v>
      </c>
      <c r="E142" s="22" t="str">
        <f ca="1">'EScalc Special'!K141</f>
        <v>AT</v>
      </c>
      <c r="F142" s="20" t="str">
        <f ca="1">'EScalc Special'!L141</f>
        <v xml:space="preserve">  SV(t)per</v>
      </c>
      <c r="G142" s="53" t="str">
        <f ca="1">'EScalc Special'!M141</f>
        <v xml:space="preserve"> SV(t)cum</v>
      </c>
      <c r="H142" s="137" t="str">
        <f xml:space="preserve"> IF(M142 = "Period", "Count iEV XX", 'EScalc Special'!U141)</f>
        <v>Count iEV XX</v>
      </c>
      <c r="I142" s="59" t="str">
        <f xml:space="preserve"> IF(M142 = "Period", "Count iPV XX", 'EScalc Special'!V141)</f>
        <v>Count iPV XX</v>
      </c>
      <c r="J142" s="147"/>
      <c r="K142" s="95" t="str">
        <f>IF('Data Conv'!A142 = 0, "",'Data Conv'!A142)</f>
        <v/>
      </c>
      <c r="L142" s="95" t="str">
        <f>IF('Data Conv'!B142 = 0, "",'Data Conv'!B142)</f>
        <v/>
      </c>
      <c r="M142" s="122" t="str">
        <f>'EScalc Special'!R141</f>
        <v>Period</v>
      </c>
      <c r="N142" s="115" t="str">
        <f t="shared" ca="1" si="11"/>
        <v>iSPI(t)per</v>
      </c>
      <c r="O142" s="116" t="str">
        <f t="shared" ca="1" si="12"/>
        <v>iSPI(t)cum</v>
      </c>
      <c r="P142" s="117" t="str">
        <f t="shared" ca="1" si="15"/>
        <v>iSV(t)per</v>
      </c>
      <c r="Q142" s="117" t="str">
        <f t="shared" si="14"/>
        <v>wo DT</v>
      </c>
      <c r="R142" s="150" t="str">
        <f t="shared" si="13"/>
        <v>iSV(t)cum</v>
      </c>
    </row>
    <row r="143" spans="1:18" x14ac:dyDescent="0.2">
      <c r="A143" s="95" t="str">
        <f ca="1">'Data Conv'!G143</f>
        <v/>
      </c>
      <c r="B143" s="95" t="str">
        <f ca="1">'Data Conv'!H143</f>
        <v/>
      </c>
      <c r="C143" s="107" t="str">
        <f ca="1">'EScalc Special'!I142</f>
        <v xml:space="preserve">  SPI(t)per</v>
      </c>
      <c r="D143" s="20" t="str">
        <f ca="1">'EScalc Special'!J142</f>
        <v xml:space="preserve">  SPI(t)cum</v>
      </c>
      <c r="E143" s="22" t="str">
        <f ca="1">'EScalc Special'!K142</f>
        <v>AT</v>
      </c>
      <c r="F143" s="20" t="str">
        <f ca="1">'EScalc Special'!L142</f>
        <v xml:space="preserve">  SV(t)per</v>
      </c>
      <c r="G143" s="53" t="str">
        <f ca="1">'EScalc Special'!M142</f>
        <v xml:space="preserve"> SV(t)cum</v>
      </c>
      <c r="H143" s="137" t="str">
        <f xml:space="preserve"> IF(M143 = "Period", "Count iEV XX", 'EScalc Special'!U142)</f>
        <v>Count iEV XX</v>
      </c>
      <c r="I143" s="59" t="str">
        <f xml:space="preserve"> IF(M143 = "Period", "Count iPV XX", 'EScalc Special'!V142)</f>
        <v>Count iPV XX</v>
      </c>
      <c r="J143" s="147"/>
      <c r="K143" s="95" t="str">
        <f>IF('Data Conv'!A143 = 0, "",'Data Conv'!A143)</f>
        <v/>
      </c>
      <c r="L143" s="95" t="str">
        <f>IF('Data Conv'!B143 = 0, "",'Data Conv'!B143)</f>
        <v/>
      </c>
      <c r="M143" s="122" t="str">
        <f>'EScalc Special'!R142</f>
        <v>Period</v>
      </c>
      <c r="N143" s="115" t="str">
        <f t="shared" ca="1" si="11"/>
        <v>iSPI(t)per</v>
      </c>
      <c r="O143" s="116" t="str">
        <f t="shared" ca="1" si="12"/>
        <v>iSPI(t)cum</v>
      </c>
      <c r="P143" s="117" t="str">
        <f t="shared" ca="1" si="15"/>
        <v>iSV(t)per</v>
      </c>
      <c r="Q143" s="117" t="str">
        <f t="shared" si="14"/>
        <v>wo DT</v>
      </c>
      <c r="R143" s="150" t="str">
        <f t="shared" si="13"/>
        <v>iSV(t)cum</v>
      </c>
    </row>
    <row r="144" spans="1:18" x14ac:dyDescent="0.2">
      <c r="A144" s="95" t="str">
        <f ca="1">'Data Conv'!G144</f>
        <v/>
      </c>
      <c r="B144" s="95" t="str">
        <f ca="1">'Data Conv'!H144</f>
        <v/>
      </c>
      <c r="C144" s="107" t="str">
        <f ca="1">'EScalc Special'!I143</f>
        <v xml:space="preserve">  SPI(t)per</v>
      </c>
      <c r="D144" s="20" t="str">
        <f ca="1">'EScalc Special'!J143</f>
        <v xml:space="preserve">  SPI(t)cum</v>
      </c>
      <c r="E144" s="22" t="str">
        <f ca="1">'EScalc Special'!K143</f>
        <v>AT</v>
      </c>
      <c r="F144" s="20" t="str">
        <f ca="1">'EScalc Special'!L143</f>
        <v xml:space="preserve">  SV(t)per</v>
      </c>
      <c r="G144" s="53" t="str">
        <f ca="1">'EScalc Special'!M143</f>
        <v xml:space="preserve"> SV(t)cum</v>
      </c>
      <c r="H144" s="137" t="str">
        <f xml:space="preserve"> IF(M144 = "Period", "Count iEV XX", 'EScalc Special'!U143)</f>
        <v>Count iEV XX</v>
      </c>
      <c r="I144" s="59" t="str">
        <f xml:space="preserve"> IF(M144 = "Period", "Count iPV XX", 'EScalc Special'!V143)</f>
        <v>Count iPV XX</v>
      </c>
      <c r="J144" s="147"/>
      <c r="K144" s="95" t="str">
        <f>IF('Data Conv'!A144 = 0, "",'Data Conv'!A144)</f>
        <v/>
      </c>
      <c r="L144" s="95" t="str">
        <f>IF('Data Conv'!B144 = 0, "",'Data Conv'!B144)</f>
        <v/>
      </c>
      <c r="M144" s="122" t="str">
        <f>'EScalc Special'!R143</f>
        <v>Period</v>
      </c>
      <c r="N144" s="115" t="str">
        <f t="shared" ca="1" si="11"/>
        <v>iSPI(t)per</v>
      </c>
      <c r="O144" s="116" t="str">
        <f t="shared" ca="1" si="12"/>
        <v>iSPI(t)cum</v>
      </c>
      <c r="P144" s="117" t="str">
        <f t="shared" ca="1" si="15"/>
        <v>iSV(t)per</v>
      </c>
      <c r="Q144" s="117" t="str">
        <f t="shared" si="14"/>
        <v>wo DT</v>
      </c>
      <c r="R144" s="150" t="str">
        <f t="shared" si="13"/>
        <v>iSV(t)cum</v>
      </c>
    </row>
    <row r="145" spans="1:18" x14ac:dyDescent="0.2">
      <c r="A145" s="95" t="str">
        <f ca="1">'Data Conv'!G145</f>
        <v/>
      </c>
      <c r="B145" s="95" t="str">
        <f ca="1">'Data Conv'!H145</f>
        <v/>
      </c>
      <c r="C145" s="107" t="str">
        <f ca="1">'EScalc Special'!I144</f>
        <v xml:space="preserve">  SPI(t)per</v>
      </c>
      <c r="D145" s="20" t="str">
        <f ca="1">'EScalc Special'!J144</f>
        <v xml:space="preserve">  SPI(t)cum</v>
      </c>
      <c r="E145" s="22" t="str">
        <f ca="1">'EScalc Special'!K144</f>
        <v>AT</v>
      </c>
      <c r="F145" s="20" t="str">
        <f ca="1">'EScalc Special'!L144</f>
        <v xml:space="preserve">  SV(t)per</v>
      </c>
      <c r="G145" s="53" t="str">
        <f ca="1">'EScalc Special'!M144</f>
        <v xml:space="preserve"> SV(t)cum</v>
      </c>
      <c r="H145" s="137" t="str">
        <f xml:space="preserve"> IF(M145 = "Period", "Count iEV XX", 'EScalc Special'!U144)</f>
        <v>Count iEV XX</v>
      </c>
      <c r="I145" s="59" t="str">
        <f xml:space="preserve"> IF(M145 = "Period", "Count iPV XX", 'EScalc Special'!V144)</f>
        <v>Count iPV XX</v>
      </c>
      <c r="J145" s="147"/>
      <c r="K145" s="95" t="str">
        <f>IF('Data Conv'!A145 = 0, "",'Data Conv'!A145)</f>
        <v/>
      </c>
      <c r="L145" s="95" t="str">
        <f>IF('Data Conv'!B145 = 0, "",'Data Conv'!B145)</f>
        <v/>
      </c>
      <c r="M145" s="122" t="str">
        <f>'EScalc Special'!R144</f>
        <v>Period</v>
      </c>
      <c r="N145" s="115" t="str">
        <f t="shared" ca="1" si="11"/>
        <v>iSPI(t)per</v>
      </c>
      <c r="O145" s="116" t="str">
        <f t="shared" ca="1" si="12"/>
        <v>iSPI(t)cum</v>
      </c>
      <c r="P145" s="117" t="str">
        <f t="shared" ca="1" si="15"/>
        <v>iSV(t)per</v>
      </c>
      <c r="Q145" s="117" t="str">
        <f t="shared" si="14"/>
        <v>wo DT</v>
      </c>
      <c r="R145" s="150" t="str">
        <f t="shared" si="13"/>
        <v>iSV(t)cum</v>
      </c>
    </row>
    <row r="146" spans="1:18" x14ac:dyDescent="0.2">
      <c r="A146" s="95" t="str">
        <f ca="1">'Data Conv'!G146</f>
        <v/>
      </c>
      <c r="B146" s="95" t="str">
        <f ca="1">'Data Conv'!H146</f>
        <v/>
      </c>
      <c r="C146" s="107" t="str">
        <f ca="1">'EScalc Special'!I145</f>
        <v xml:space="preserve">  SPI(t)per</v>
      </c>
      <c r="D146" s="20" t="str">
        <f ca="1">'EScalc Special'!J145</f>
        <v xml:space="preserve">  SPI(t)cum</v>
      </c>
      <c r="E146" s="22" t="str">
        <f ca="1">'EScalc Special'!K145</f>
        <v>AT</v>
      </c>
      <c r="F146" s="20" t="str">
        <f ca="1">'EScalc Special'!L145</f>
        <v xml:space="preserve">  SV(t)per</v>
      </c>
      <c r="G146" s="53" t="str">
        <f ca="1">'EScalc Special'!M145</f>
        <v xml:space="preserve"> SV(t)cum</v>
      </c>
      <c r="H146" s="137" t="str">
        <f xml:space="preserve"> IF(M146 = "Period", "Count iEV XX", 'EScalc Special'!U145)</f>
        <v>Count iEV XX</v>
      </c>
      <c r="I146" s="59" t="str">
        <f xml:space="preserve"> IF(M146 = "Period", "Count iPV XX", 'EScalc Special'!V145)</f>
        <v>Count iPV XX</v>
      </c>
      <c r="J146" s="147"/>
      <c r="K146" s="95" t="str">
        <f>IF('Data Conv'!A146 = 0, "",'Data Conv'!A146)</f>
        <v/>
      </c>
      <c r="L146" s="95" t="str">
        <f>IF('Data Conv'!B146 = 0, "",'Data Conv'!B146)</f>
        <v/>
      </c>
      <c r="M146" s="122" t="str">
        <f>'EScalc Special'!R145</f>
        <v>Period</v>
      </c>
      <c r="N146" s="115" t="str">
        <f t="shared" ca="1" si="11"/>
        <v>iSPI(t)per</v>
      </c>
      <c r="O146" s="116" t="str">
        <f t="shared" ca="1" si="12"/>
        <v>iSPI(t)cum</v>
      </c>
      <c r="P146" s="117" t="str">
        <f t="shared" ca="1" si="15"/>
        <v>iSV(t)per</v>
      </c>
      <c r="Q146" s="117" t="str">
        <f t="shared" si="14"/>
        <v>wo DT</v>
      </c>
      <c r="R146" s="150" t="str">
        <f t="shared" si="13"/>
        <v>iSV(t)cum</v>
      </c>
    </row>
    <row r="147" spans="1:18" x14ac:dyDescent="0.2">
      <c r="A147" s="95" t="str">
        <f ca="1">'Data Conv'!G147</f>
        <v/>
      </c>
      <c r="B147" s="95" t="str">
        <f ca="1">'Data Conv'!H147</f>
        <v/>
      </c>
      <c r="C147" s="107" t="str">
        <f ca="1">'EScalc Special'!I146</f>
        <v xml:space="preserve">  SPI(t)per</v>
      </c>
      <c r="D147" s="20" t="str">
        <f ca="1">'EScalc Special'!J146</f>
        <v xml:space="preserve">  SPI(t)cum</v>
      </c>
      <c r="E147" s="22" t="str">
        <f ca="1">'EScalc Special'!K146</f>
        <v>AT</v>
      </c>
      <c r="F147" s="20" t="str">
        <f ca="1">'EScalc Special'!L146</f>
        <v xml:space="preserve">  SV(t)per</v>
      </c>
      <c r="G147" s="53" t="str">
        <f ca="1">'EScalc Special'!M146</f>
        <v xml:space="preserve"> SV(t)cum</v>
      </c>
      <c r="H147" s="137" t="str">
        <f xml:space="preserve"> IF(M147 = "Period", "Count iEV XX", 'EScalc Special'!U146)</f>
        <v>Count iEV XX</v>
      </c>
      <c r="I147" s="59" t="str">
        <f xml:space="preserve"> IF(M147 = "Period", "Count iPV XX", 'EScalc Special'!V146)</f>
        <v>Count iPV XX</v>
      </c>
      <c r="J147" s="147"/>
      <c r="K147" s="95" t="str">
        <f>IF('Data Conv'!A147 = 0, "",'Data Conv'!A147)</f>
        <v/>
      </c>
      <c r="L147" s="95" t="str">
        <f>IF('Data Conv'!B147 = 0, "",'Data Conv'!B147)</f>
        <v/>
      </c>
      <c r="M147" s="122" t="str">
        <f>'EScalc Special'!R146</f>
        <v>Period</v>
      </c>
      <c r="N147" s="115" t="str">
        <f t="shared" ca="1" si="11"/>
        <v>iSPI(t)per</v>
      </c>
      <c r="O147" s="116" t="str">
        <f t="shared" ca="1" si="12"/>
        <v>iSPI(t)cum</v>
      </c>
      <c r="P147" s="117" t="str">
        <f t="shared" ca="1" si="15"/>
        <v>iSV(t)per</v>
      </c>
      <c r="Q147" s="117" t="str">
        <f t="shared" si="14"/>
        <v>wo DT</v>
      </c>
      <c r="R147" s="150" t="str">
        <f t="shared" si="13"/>
        <v>iSV(t)cum</v>
      </c>
    </row>
    <row r="148" spans="1:18" x14ac:dyDescent="0.2">
      <c r="A148" s="95" t="str">
        <f ca="1">'Data Conv'!G148</f>
        <v/>
      </c>
      <c r="B148" s="95" t="str">
        <f ca="1">'Data Conv'!H148</f>
        <v/>
      </c>
      <c r="C148" s="107" t="str">
        <f ca="1">'EScalc Special'!I147</f>
        <v xml:space="preserve">  SPI(t)per</v>
      </c>
      <c r="D148" s="20" t="str">
        <f ca="1">'EScalc Special'!J147</f>
        <v xml:space="preserve">  SPI(t)cum</v>
      </c>
      <c r="E148" s="22" t="str">
        <f ca="1">'EScalc Special'!K147</f>
        <v>AT</v>
      </c>
      <c r="F148" s="20" t="str">
        <f ca="1">'EScalc Special'!L147</f>
        <v xml:space="preserve">  SV(t)per</v>
      </c>
      <c r="G148" s="53" t="str">
        <f ca="1">'EScalc Special'!M147</f>
        <v xml:space="preserve"> SV(t)cum</v>
      </c>
      <c r="H148" s="137" t="str">
        <f xml:space="preserve"> IF(M148 = "Period", "Count iEV XX", 'EScalc Special'!U147)</f>
        <v>Count iEV XX</v>
      </c>
      <c r="I148" s="59" t="str">
        <f xml:space="preserve"> IF(M148 = "Period", "Count iPV XX", 'EScalc Special'!V147)</f>
        <v>Count iPV XX</v>
      </c>
      <c r="J148" s="147"/>
      <c r="K148" s="95" t="str">
        <f>IF('Data Conv'!A148 = 0, "",'Data Conv'!A148)</f>
        <v/>
      </c>
      <c r="L148" s="95" t="str">
        <f>IF('Data Conv'!B148 = 0, "",'Data Conv'!B148)</f>
        <v/>
      </c>
      <c r="M148" s="122" t="str">
        <f>'EScalc Special'!R147</f>
        <v>Period</v>
      </c>
      <c r="N148" s="115" t="str">
        <f t="shared" ca="1" si="11"/>
        <v>iSPI(t)per</v>
      </c>
      <c r="O148" s="116" t="str">
        <f t="shared" ca="1" si="12"/>
        <v>iSPI(t)cum</v>
      </c>
      <c r="P148" s="117" t="str">
        <f t="shared" ca="1" si="15"/>
        <v>iSV(t)per</v>
      </c>
      <c r="Q148" s="117" t="str">
        <f t="shared" si="14"/>
        <v>wo DT</v>
      </c>
      <c r="R148" s="150" t="str">
        <f t="shared" si="13"/>
        <v>iSV(t)cum</v>
      </c>
    </row>
    <row r="149" spans="1:18" x14ac:dyDescent="0.2">
      <c r="A149" s="95" t="str">
        <f ca="1">'Data Conv'!G149</f>
        <v/>
      </c>
      <c r="B149" s="95" t="str">
        <f ca="1">'Data Conv'!H149</f>
        <v/>
      </c>
      <c r="C149" s="107" t="str">
        <f ca="1">'EScalc Special'!I148</f>
        <v xml:space="preserve">  SPI(t)per</v>
      </c>
      <c r="D149" s="20" t="str">
        <f ca="1">'EScalc Special'!J148</f>
        <v xml:space="preserve">  SPI(t)cum</v>
      </c>
      <c r="E149" s="22" t="str">
        <f ca="1">'EScalc Special'!K148</f>
        <v>AT</v>
      </c>
      <c r="F149" s="20" t="str">
        <f ca="1">'EScalc Special'!L148</f>
        <v xml:space="preserve">  SV(t)per</v>
      </c>
      <c r="G149" s="53" t="str">
        <f ca="1">'EScalc Special'!M148</f>
        <v xml:space="preserve"> SV(t)cum</v>
      </c>
      <c r="H149" s="137" t="str">
        <f xml:space="preserve"> IF(M149 = "Period", "Count iEV XX", 'EScalc Special'!U148)</f>
        <v>Count iEV XX</v>
      </c>
      <c r="I149" s="59" t="str">
        <f xml:space="preserve"> IF(M149 = "Period", "Count iPV XX", 'EScalc Special'!V148)</f>
        <v>Count iPV XX</v>
      </c>
      <c r="J149" s="147"/>
      <c r="K149" s="95" t="str">
        <f>IF('Data Conv'!A149 = 0, "",'Data Conv'!A149)</f>
        <v/>
      </c>
      <c r="L149" s="95" t="str">
        <f>IF('Data Conv'!B149 = 0, "",'Data Conv'!B149)</f>
        <v/>
      </c>
      <c r="M149" s="122" t="str">
        <f>'EScalc Special'!R148</f>
        <v>Period</v>
      </c>
      <c r="N149" s="115" t="str">
        <f t="shared" ca="1" si="11"/>
        <v>iSPI(t)per</v>
      </c>
      <c r="O149" s="116" t="str">
        <f t="shared" ca="1" si="12"/>
        <v>iSPI(t)cum</v>
      </c>
      <c r="P149" s="117" t="str">
        <f t="shared" ca="1" si="15"/>
        <v>iSV(t)per</v>
      </c>
      <c r="Q149" s="117" t="str">
        <f t="shared" si="14"/>
        <v>wo DT</v>
      </c>
      <c r="R149" s="150" t="str">
        <f t="shared" si="13"/>
        <v>iSV(t)cum</v>
      </c>
    </row>
    <row r="150" spans="1:18" x14ac:dyDescent="0.2">
      <c r="A150" s="95" t="str">
        <f ca="1">'Data Conv'!G150</f>
        <v/>
      </c>
      <c r="B150" s="95" t="str">
        <f ca="1">'Data Conv'!H150</f>
        <v/>
      </c>
      <c r="C150" s="107" t="str">
        <f ca="1">'EScalc Special'!I149</f>
        <v xml:space="preserve">  SPI(t)per</v>
      </c>
      <c r="D150" s="20" t="str">
        <f ca="1">'EScalc Special'!J149</f>
        <v xml:space="preserve">  SPI(t)cum</v>
      </c>
      <c r="E150" s="22" t="str">
        <f ca="1">'EScalc Special'!K149</f>
        <v>AT</v>
      </c>
      <c r="F150" s="20" t="str">
        <f ca="1">'EScalc Special'!L149</f>
        <v xml:space="preserve">  SV(t)per</v>
      </c>
      <c r="G150" s="53" t="str">
        <f ca="1">'EScalc Special'!M149</f>
        <v xml:space="preserve"> SV(t)cum</v>
      </c>
      <c r="H150" s="137" t="str">
        <f xml:space="preserve"> IF(M150 = "Period", "Count iEV XX", 'EScalc Special'!U149)</f>
        <v>Count iEV XX</v>
      </c>
      <c r="I150" s="59" t="str">
        <f xml:space="preserve"> IF(M150 = "Period", "Count iPV XX", 'EScalc Special'!V149)</f>
        <v>Count iPV XX</v>
      </c>
      <c r="J150" s="147"/>
      <c r="K150" s="95" t="str">
        <f>IF('Data Conv'!A150 = 0, "",'Data Conv'!A150)</f>
        <v/>
      </c>
      <c r="L150" s="95" t="str">
        <f>IF('Data Conv'!B150 = 0, "",'Data Conv'!B150)</f>
        <v/>
      </c>
      <c r="M150" s="122" t="str">
        <f>'EScalc Special'!R149</f>
        <v>Period</v>
      </c>
      <c r="N150" s="115" t="str">
        <f t="shared" ca="1" si="11"/>
        <v>iSPI(t)per</v>
      </c>
      <c r="O150" s="116" t="str">
        <f t="shared" ca="1" si="12"/>
        <v>iSPI(t)cum</v>
      </c>
      <c r="P150" s="117" t="str">
        <f t="shared" ca="1" si="15"/>
        <v>iSV(t)per</v>
      </c>
      <c r="Q150" s="117" t="str">
        <f t="shared" si="14"/>
        <v>wo DT</v>
      </c>
      <c r="R150" s="150" t="str">
        <f t="shared" si="13"/>
        <v>iSV(t)cum</v>
      </c>
    </row>
    <row r="151" spans="1:18" x14ac:dyDescent="0.2">
      <c r="A151" s="95" t="str">
        <f ca="1">'Data Conv'!G151</f>
        <v/>
      </c>
      <c r="B151" s="95" t="str">
        <f ca="1">'Data Conv'!H151</f>
        <v/>
      </c>
      <c r="C151" s="107" t="str">
        <f ca="1">'EScalc Special'!I150</f>
        <v xml:space="preserve">  SPI(t)per</v>
      </c>
      <c r="D151" s="20" t="str">
        <f ca="1">'EScalc Special'!J150</f>
        <v xml:space="preserve">  SPI(t)cum</v>
      </c>
      <c r="E151" s="22" t="str">
        <f ca="1">'EScalc Special'!K150</f>
        <v>AT</v>
      </c>
      <c r="F151" s="20" t="str">
        <f ca="1">'EScalc Special'!L150</f>
        <v xml:space="preserve">  SV(t)per</v>
      </c>
      <c r="G151" s="53" t="str">
        <f ca="1">'EScalc Special'!M150</f>
        <v xml:space="preserve"> SV(t)cum</v>
      </c>
      <c r="H151" s="137" t="str">
        <f xml:space="preserve"> IF(M151 = "Period", "Count iEV XX", 'EScalc Special'!U150)</f>
        <v>Count iEV XX</v>
      </c>
      <c r="I151" s="59" t="str">
        <f xml:space="preserve"> IF(M151 = "Period", "Count iPV XX", 'EScalc Special'!V150)</f>
        <v>Count iPV XX</v>
      </c>
      <c r="J151" s="147"/>
      <c r="K151" s="95" t="str">
        <f>IF('Data Conv'!A151 = 0, "",'Data Conv'!A151)</f>
        <v/>
      </c>
      <c r="L151" s="95" t="str">
        <f>IF('Data Conv'!B151 = 0, "",'Data Conv'!B151)</f>
        <v/>
      </c>
      <c r="M151" s="122" t="str">
        <f>'EScalc Special'!R150</f>
        <v>Period</v>
      </c>
      <c r="N151" s="115" t="str">
        <f t="shared" ca="1" si="11"/>
        <v>iSPI(t)per</v>
      </c>
      <c r="O151" s="116" t="str">
        <f t="shared" ca="1" si="12"/>
        <v>iSPI(t)cum</v>
      </c>
      <c r="P151" s="117" t="str">
        <f t="shared" ca="1" si="15"/>
        <v>iSV(t)per</v>
      </c>
      <c r="Q151" s="117" t="str">
        <f t="shared" si="14"/>
        <v>wo DT</v>
      </c>
      <c r="R151" s="150" t="str">
        <f t="shared" si="13"/>
        <v>iSV(t)cum</v>
      </c>
    </row>
    <row r="152" spans="1:18" x14ac:dyDescent="0.2">
      <c r="A152" s="95" t="str">
        <f ca="1">'Data Conv'!G152</f>
        <v/>
      </c>
      <c r="B152" s="95" t="str">
        <f ca="1">'Data Conv'!H152</f>
        <v/>
      </c>
      <c r="C152" s="107" t="str">
        <f ca="1">'EScalc Special'!I151</f>
        <v xml:space="preserve">  SPI(t)per</v>
      </c>
      <c r="D152" s="20" t="str">
        <f ca="1">'EScalc Special'!J151</f>
        <v xml:space="preserve">  SPI(t)cum</v>
      </c>
      <c r="E152" s="22" t="str">
        <f ca="1">'EScalc Special'!K151</f>
        <v>AT</v>
      </c>
      <c r="F152" s="20" t="str">
        <f ca="1">'EScalc Special'!L151</f>
        <v xml:space="preserve">  SV(t)per</v>
      </c>
      <c r="G152" s="53" t="str">
        <f ca="1">'EScalc Special'!M151</f>
        <v xml:space="preserve"> SV(t)cum</v>
      </c>
      <c r="H152" s="137" t="str">
        <f xml:space="preserve"> IF(M152 = "Period", "Count iEV XX", 'EScalc Special'!U151)</f>
        <v>Count iEV XX</v>
      </c>
      <c r="I152" s="59" t="str">
        <f xml:space="preserve"> IF(M152 = "Period", "Count iPV XX", 'EScalc Special'!V151)</f>
        <v>Count iPV XX</v>
      </c>
      <c r="J152" s="147"/>
      <c r="K152" s="95" t="str">
        <f>IF('Data Conv'!A152 = 0, "",'Data Conv'!A152)</f>
        <v/>
      </c>
      <c r="L152" s="95" t="str">
        <f>IF('Data Conv'!B152 = 0, "",'Data Conv'!B152)</f>
        <v/>
      </c>
      <c r="M152" s="122" t="str">
        <f>'EScalc Special'!R151</f>
        <v>Period</v>
      </c>
      <c r="N152" s="115" t="str">
        <f t="shared" ca="1" si="11"/>
        <v>iSPI(t)per</v>
      </c>
      <c r="O152" s="116" t="str">
        <f t="shared" ca="1" si="12"/>
        <v>iSPI(t)cum</v>
      </c>
      <c r="P152" s="117" t="str">
        <f t="shared" ca="1" si="15"/>
        <v>iSV(t)per</v>
      </c>
      <c r="Q152" s="117" t="str">
        <f t="shared" si="14"/>
        <v>wo DT</v>
      </c>
      <c r="R152" s="150" t="str">
        <f t="shared" si="13"/>
        <v>iSV(t)cum</v>
      </c>
    </row>
    <row r="153" spans="1:18" x14ac:dyDescent="0.2">
      <c r="A153" s="95" t="str">
        <f ca="1">'Data Conv'!G153</f>
        <v/>
      </c>
      <c r="B153" s="95" t="str">
        <f ca="1">'Data Conv'!H153</f>
        <v/>
      </c>
      <c r="C153" s="107" t="str">
        <f ca="1">'EScalc Special'!I152</f>
        <v xml:space="preserve">  SPI(t)per</v>
      </c>
      <c r="D153" s="20" t="str">
        <f ca="1">'EScalc Special'!J152</f>
        <v xml:space="preserve">  SPI(t)cum</v>
      </c>
      <c r="E153" s="22" t="str">
        <f ca="1">'EScalc Special'!K152</f>
        <v>AT</v>
      </c>
      <c r="F153" s="20" t="str">
        <f ca="1">'EScalc Special'!L152</f>
        <v xml:space="preserve">  SV(t)per</v>
      </c>
      <c r="G153" s="53" t="str">
        <f ca="1">'EScalc Special'!M152</f>
        <v xml:space="preserve"> SV(t)cum</v>
      </c>
      <c r="H153" s="137" t="str">
        <f xml:space="preserve"> IF(M153 = "Period", "Count iEV XX", 'EScalc Special'!U152)</f>
        <v>Count iEV XX</v>
      </c>
      <c r="I153" s="59" t="str">
        <f xml:space="preserve"> IF(M153 = "Period", "Count iPV XX", 'EScalc Special'!V152)</f>
        <v>Count iPV XX</v>
      </c>
      <c r="J153" s="147"/>
      <c r="K153" s="95" t="str">
        <f>IF('Data Conv'!A153 = 0, "",'Data Conv'!A153)</f>
        <v/>
      </c>
      <c r="L153" s="95" t="str">
        <f>IF('Data Conv'!B153 = 0, "",'Data Conv'!B153)</f>
        <v/>
      </c>
      <c r="M153" s="122" t="str">
        <f>'EScalc Special'!R152</f>
        <v>Period</v>
      </c>
      <c r="N153" s="115" t="str">
        <f t="shared" ca="1" si="11"/>
        <v>iSPI(t)per</v>
      </c>
      <c r="O153" s="116" t="str">
        <f t="shared" ca="1" si="12"/>
        <v>iSPI(t)cum</v>
      </c>
      <c r="P153" s="117" t="str">
        <f t="shared" ca="1" si="15"/>
        <v>iSV(t)per</v>
      </c>
      <c r="Q153" s="117" t="str">
        <f t="shared" si="14"/>
        <v>wo DT</v>
      </c>
      <c r="R153" s="150" t="str">
        <f t="shared" si="13"/>
        <v>iSV(t)cum</v>
      </c>
    </row>
    <row r="154" spans="1:18" x14ac:dyDescent="0.2">
      <c r="A154" s="95" t="str">
        <f ca="1">'Data Conv'!G154</f>
        <v/>
      </c>
      <c r="B154" s="95" t="str">
        <f ca="1">'Data Conv'!H154</f>
        <v/>
      </c>
      <c r="C154" s="107" t="str">
        <f ca="1">'EScalc Special'!I153</f>
        <v xml:space="preserve">  SPI(t)per</v>
      </c>
      <c r="D154" s="20" t="str">
        <f ca="1">'EScalc Special'!J153</f>
        <v xml:space="preserve">  SPI(t)cum</v>
      </c>
      <c r="E154" s="22" t="str">
        <f ca="1">'EScalc Special'!K153</f>
        <v>AT</v>
      </c>
      <c r="F154" s="20" t="str">
        <f ca="1">'EScalc Special'!L153</f>
        <v xml:space="preserve">  SV(t)per</v>
      </c>
      <c r="G154" s="53" t="str">
        <f ca="1">'EScalc Special'!M153</f>
        <v xml:space="preserve"> SV(t)cum</v>
      </c>
      <c r="H154" s="137" t="str">
        <f xml:space="preserve"> IF(M154 = "Period", "Count iEV XX", 'EScalc Special'!U153)</f>
        <v>Count iEV XX</v>
      </c>
      <c r="I154" s="59" t="str">
        <f xml:space="preserve"> IF(M154 = "Period", "Count iPV XX", 'EScalc Special'!V153)</f>
        <v>Count iPV XX</v>
      </c>
      <c r="J154" s="147"/>
      <c r="K154" s="95" t="str">
        <f>IF('Data Conv'!A154 = 0, "",'Data Conv'!A154)</f>
        <v/>
      </c>
      <c r="L154" s="95" t="str">
        <f>IF('Data Conv'!B154 = 0, "",'Data Conv'!B154)</f>
        <v/>
      </c>
      <c r="M154" s="122" t="str">
        <f>'EScalc Special'!R153</f>
        <v>Period</v>
      </c>
      <c r="N154" s="115" t="str">
        <f t="shared" ca="1" si="11"/>
        <v>iSPI(t)per</v>
      </c>
      <c r="O154" s="116" t="str">
        <f t="shared" ca="1" si="12"/>
        <v>iSPI(t)cum</v>
      </c>
      <c r="P154" s="117" t="str">
        <f t="shared" ca="1" si="15"/>
        <v>iSV(t)per</v>
      </c>
      <c r="Q154" s="117" t="str">
        <f t="shared" si="14"/>
        <v>wo DT</v>
      </c>
      <c r="R154" s="150" t="str">
        <f t="shared" si="13"/>
        <v>iSV(t)cum</v>
      </c>
    </row>
    <row r="155" spans="1:18" x14ac:dyDescent="0.2">
      <c r="A155" s="95" t="str">
        <f ca="1">'Data Conv'!G155</f>
        <v/>
      </c>
      <c r="B155" s="95" t="str">
        <f ca="1">'Data Conv'!H155</f>
        <v/>
      </c>
      <c r="C155" s="107" t="str">
        <f ca="1">'EScalc Special'!I154</f>
        <v xml:space="preserve">  SPI(t)per</v>
      </c>
      <c r="D155" s="20" t="str">
        <f ca="1">'EScalc Special'!J154</f>
        <v xml:space="preserve">  SPI(t)cum</v>
      </c>
      <c r="E155" s="22" t="str">
        <f ca="1">'EScalc Special'!K154</f>
        <v>AT</v>
      </c>
      <c r="F155" s="20" t="str">
        <f ca="1">'EScalc Special'!L154</f>
        <v xml:space="preserve">  SV(t)per</v>
      </c>
      <c r="G155" s="53" t="str">
        <f ca="1">'EScalc Special'!M154</f>
        <v xml:space="preserve"> SV(t)cum</v>
      </c>
      <c r="H155" s="137" t="str">
        <f xml:space="preserve"> IF(M155 = "Period", "Count iEV XX", 'EScalc Special'!U154)</f>
        <v>Count iEV XX</v>
      </c>
      <c r="I155" s="59" t="str">
        <f xml:space="preserve"> IF(M155 = "Period", "Count iPV XX", 'EScalc Special'!V154)</f>
        <v>Count iPV XX</v>
      </c>
      <c r="J155" s="147"/>
      <c r="K155" s="95" t="str">
        <f>IF('Data Conv'!A155 = 0, "",'Data Conv'!A155)</f>
        <v/>
      </c>
      <c r="L155" s="95" t="str">
        <f>IF('Data Conv'!B155 = 0, "",'Data Conv'!B155)</f>
        <v/>
      </c>
      <c r="M155" s="122" t="str">
        <f>'EScalc Special'!R154</f>
        <v>Period</v>
      </c>
      <c r="N155" s="115" t="str">
        <f t="shared" ca="1" si="11"/>
        <v>iSPI(t)per</v>
      </c>
      <c r="O155" s="116" t="str">
        <f t="shared" ca="1" si="12"/>
        <v>iSPI(t)cum</v>
      </c>
      <c r="P155" s="117" t="str">
        <f t="shared" ca="1" si="15"/>
        <v>iSV(t)per</v>
      </c>
      <c r="Q155" s="117" t="str">
        <f t="shared" si="14"/>
        <v>wo DT</v>
      </c>
      <c r="R155" s="150" t="str">
        <f t="shared" si="13"/>
        <v>iSV(t)cum</v>
      </c>
    </row>
    <row r="156" spans="1:18" x14ac:dyDescent="0.2">
      <c r="A156" s="95" t="str">
        <f ca="1">'Data Conv'!G156</f>
        <v/>
      </c>
      <c r="B156" s="95" t="str">
        <f ca="1">'Data Conv'!H156</f>
        <v/>
      </c>
      <c r="C156" s="107" t="str">
        <f ca="1">'EScalc Special'!I155</f>
        <v xml:space="preserve">  SPI(t)per</v>
      </c>
      <c r="D156" s="20" t="str">
        <f ca="1">'EScalc Special'!J155</f>
        <v xml:space="preserve">  SPI(t)cum</v>
      </c>
      <c r="E156" s="22" t="str">
        <f ca="1">'EScalc Special'!K155</f>
        <v>AT</v>
      </c>
      <c r="F156" s="20" t="str">
        <f ca="1">'EScalc Special'!L155</f>
        <v xml:space="preserve">  SV(t)per</v>
      </c>
      <c r="G156" s="53" t="str">
        <f ca="1">'EScalc Special'!M155</f>
        <v xml:space="preserve"> SV(t)cum</v>
      </c>
      <c r="H156" s="137" t="str">
        <f xml:space="preserve"> IF(M156 = "Period", "Count iEV XX", 'EScalc Special'!U155)</f>
        <v>Count iEV XX</v>
      </c>
      <c r="I156" s="59" t="str">
        <f xml:space="preserve"> IF(M156 = "Period", "Count iPV XX", 'EScalc Special'!V155)</f>
        <v>Count iPV XX</v>
      </c>
      <c r="J156" s="147"/>
      <c r="K156" s="95" t="str">
        <f>IF('Data Conv'!A156 = 0, "",'Data Conv'!A156)</f>
        <v/>
      </c>
      <c r="L156" s="95" t="str">
        <f>IF('Data Conv'!B156 = 0, "",'Data Conv'!B156)</f>
        <v/>
      </c>
      <c r="M156" s="122" t="str">
        <f>'EScalc Special'!R155</f>
        <v>Period</v>
      </c>
      <c r="N156" s="115" t="str">
        <f t="shared" ca="1" si="11"/>
        <v>iSPI(t)per</v>
      </c>
      <c r="O156" s="116" t="str">
        <f t="shared" ca="1" si="12"/>
        <v>iSPI(t)cum</v>
      </c>
      <c r="P156" s="117" t="str">
        <f t="shared" ca="1" si="15"/>
        <v>iSV(t)per</v>
      </c>
      <c r="Q156" s="117" t="str">
        <f t="shared" si="14"/>
        <v>wo DT</v>
      </c>
      <c r="R156" s="150" t="str">
        <f t="shared" si="13"/>
        <v>iSV(t)cum</v>
      </c>
    </row>
    <row r="157" spans="1:18" x14ac:dyDescent="0.2">
      <c r="A157" s="95" t="str">
        <f ca="1">'Data Conv'!G157</f>
        <v/>
      </c>
      <c r="B157" s="95" t="str">
        <f ca="1">'Data Conv'!H157</f>
        <v/>
      </c>
      <c r="C157" s="107" t="str">
        <f ca="1">'EScalc Special'!I156</f>
        <v xml:space="preserve">  SPI(t)per</v>
      </c>
      <c r="D157" s="20" t="str">
        <f ca="1">'EScalc Special'!J156</f>
        <v xml:space="preserve">  SPI(t)cum</v>
      </c>
      <c r="E157" s="22" t="str">
        <f ca="1">'EScalc Special'!K156</f>
        <v>AT</v>
      </c>
      <c r="F157" s="20" t="str">
        <f ca="1">'EScalc Special'!L156</f>
        <v xml:space="preserve">  SV(t)per</v>
      </c>
      <c r="G157" s="53" t="str">
        <f ca="1">'EScalc Special'!M156</f>
        <v xml:space="preserve"> SV(t)cum</v>
      </c>
      <c r="H157" s="137" t="str">
        <f xml:space="preserve"> IF(M157 = "Period", "Count iEV XX", 'EScalc Special'!U156)</f>
        <v>Count iEV XX</v>
      </c>
      <c r="I157" s="59" t="str">
        <f xml:space="preserve"> IF(M157 = "Period", "Count iPV XX", 'EScalc Special'!V156)</f>
        <v>Count iPV XX</v>
      </c>
      <c r="J157" s="147"/>
      <c r="K157" s="95" t="str">
        <f>IF('Data Conv'!A157 = 0, "",'Data Conv'!A157)</f>
        <v/>
      </c>
      <c r="L157" s="95" t="str">
        <f>IF('Data Conv'!B157 = 0, "",'Data Conv'!B157)</f>
        <v/>
      </c>
      <c r="M157" s="122" t="str">
        <f>'EScalc Special'!R156</f>
        <v>Period</v>
      </c>
      <c r="N157" s="115" t="str">
        <f t="shared" ca="1" si="11"/>
        <v>iSPI(t)per</v>
      </c>
      <c r="O157" s="116" t="str">
        <f t="shared" ca="1" si="12"/>
        <v>iSPI(t)cum</v>
      </c>
      <c r="P157" s="117" t="str">
        <f t="shared" ca="1" si="15"/>
        <v>iSV(t)per</v>
      </c>
      <c r="Q157" s="117" t="str">
        <f t="shared" si="14"/>
        <v>wo DT</v>
      </c>
      <c r="R157" s="150" t="str">
        <f t="shared" si="13"/>
        <v>iSV(t)cum</v>
      </c>
    </row>
    <row r="158" spans="1:18" x14ac:dyDescent="0.2">
      <c r="A158" s="95" t="str">
        <f ca="1">'Data Conv'!G158</f>
        <v/>
      </c>
      <c r="B158" s="95" t="str">
        <f ca="1">'Data Conv'!H158</f>
        <v/>
      </c>
      <c r="C158" s="107" t="str">
        <f ca="1">'EScalc Special'!I157</f>
        <v xml:space="preserve">  SPI(t)per</v>
      </c>
      <c r="D158" s="20" t="str">
        <f ca="1">'EScalc Special'!J157</f>
        <v xml:space="preserve">  SPI(t)cum</v>
      </c>
      <c r="E158" s="22" t="str">
        <f ca="1">'EScalc Special'!K157</f>
        <v>AT</v>
      </c>
      <c r="F158" s="20" t="str">
        <f ca="1">'EScalc Special'!L157</f>
        <v xml:space="preserve">  SV(t)per</v>
      </c>
      <c r="G158" s="53" t="str">
        <f ca="1">'EScalc Special'!M157</f>
        <v xml:space="preserve"> SV(t)cum</v>
      </c>
      <c r="H158" s="137" t="str">
        <f xml:space="preserve"> IF(M158 = "Period", "Count iEV XX", 'EScalc Special'!U157)</f>
        <v>Count iEV XX</v>
      </c>
      <c r="I158" s="59" t="str">
        <f xml:space="preserve"> IF(M158 = "Period", "Count iPV XX", 'EScalc Special'!V157)</f>
        <v>Count iPV XX</v>
      </c>
      <c r="J158" s="147"/>
      <c r="K158" s="95" t="str">
        <f>IF('Data Conv'!A158 = 0, "",'Data Conv'!A158)</f>
        <v/>
      </c>
      <c r="L158" s="95" t="str">
        <f>IF('Data Conv'!B158 = 0, "",'Data Conv'!B158)</f>
        <v/>
      </c>
      <c r="M158" s="122" t="str">
        <f>'EScalc Special'!R157</f>
        <v>Period</v>
      </c>
      <c r="N158" s="115" t="str">
        <f t="shared" ca="1" si="11"/>
        <v>iSPI(t)per</v>
      </c>
      <c r="O158" s="116" t="str">
        <f t="shared" ca="1" si="12"/>
        <v>iSPI(t)cum</v>
      </c>
      <c r="P158" s="117" t="str">
        <f t="shared" ca="1" si="15"/>
        <v>iSV(t)per</v>
      </c>
      <c r="Q158" s="117" t="str">
        <f t="shared" si="14"/>
        <v>wo DT</v>
      </c>
      <c r="R158" s="150" t="str">
        <f t="shared" si="13"/>
        <v>iSV(t)cum</v>
      </c>
    </row>
    <row r="159" spans="1:18" x14ac:dyDescent="0.2">
      <c r="A159" s="95" t="str">
        <f ca="1">'Data Conv'!G159</f>
        <v/>
      </c>
      <c r="B159" s="95" t="str">
        <f ca="1">'Data Conv'!H159</f>
        <v/>
      </c>
      <c r="C159" s="107" t="str">
        <f ca="1">'EScalc Special'!I158</f>
        <v xml:space="preserve">  SPI(t)per</v>
      </c>
      <c r="D159" s="20" t="str">
        <f ca="1">'EScalc Special'!J158</f>
        <v xml:space="preserve">  SPI(t)cum</v>
      </c>
      <c r="E159" s="22" t="str">
        <f ca="1">'EScalc Special'!K158</f>
        <v>AT</v>
      </c>
      <c r="F159" s="20" t="str">
        <f ca="1">'EScalc Special'!L158</f>
        <v xml:space="preserve">  SV(t)per</v>
      </c>
      <c r="G159" s="53" t="str">
        <f ca="1">'EScalc Special'!M158</f>
        <v xml:space="preserve"> SV(t)cum</v>
      </c>
      <c r="H159" s="137" t="str">
        <f xml:space="preserve"> IF(M159 = "Period", "Count iEV XX", 'EScalc Special'!U158)</f>
        <v>Count iEV XX</v>
      </c>
      <c r="I159" s="59" t="str">
        <f xml:space="preserve"> IF(M159 = "Period", "Count iPV XX", 'EScalc Special'!V158)</f>
        <v>Count iPV XX</v>
      </c>
      <c r="J159" s="147"/>
      <c r="K159" s="95" t="str">
        <f>IF('Data Conv'!A159 = 0, "",'Data Conv'!A159)</f>
        <v/>
      </c>
      <c r="L159" s="95" t="str">
        <f>IF('Data Conv'!B159 = 0, "",'Data Conv'!B159)</f>
        <v/>
      </c>
      <c r="M159" s="122" t="str">
        <f>'EScalc Special'!R158</f>
        <v>Period</v>
      </c>
      <c r="N159" s="115" t="str">
        <f t="shared" ca="1" si="11"/>
        <v>iSPI(t)per</v>
      </c>
      <c r="O159" s="116" t="str">
        <f t="shared" ca="1" si="12"/>
        <v>iSPI(t)cum</v>
      </c>
      <c r="P159" s="117" t="str">
        <f t="shared" ca="1" si="15"/>
        <v>iSV(t)per</v>
      </c>
      <c r="Q159" s="117" t="str">
        <f t="shared" si="14"/>
        <v>wo DT</v>
      </c>
      <c r="R159" s="150" t="str">
        <f t="shared" si="13"/>
        <v>iSV(t)cum</v>
      </c>
    </row>
    <row r="160" spans="1:18" x14ac:dyDescent="0.2">
      <c r="A160" s="95" t="str">
        <f ca="1">'Data Conv'!G160</f>
        <v/>
      </c>
      <c r="B160" s="95" t="str">
        <f ca="1">'Data Conv'!H160</f>
        <v/>
      </c>
      <c r="C160" s="107" t="str">
        <f ca="1">'EScalc Special'!I159</f>
        <v xml:space="preserve">  SPI(t)per</v>
      </c>
      <c r="D160" s="20" t="str">
        <f ca="1">'EScalc Special'!J159</f>
        <v xml:space="preserve">  SPI(t)cum</v>
      </c>
      <c r="E160" s="22" t="str">
        <f ca="1">'EScalc Special'!K159</f>
        <v>AT</v>
      </c>
      <c r="F160" s="20" t="str">
        <f ca="1">'EScalc Special'!L159</f>
        <v xml:space="preserve">  SV(t)per</v>
      </c>
      <c r="G160" s="53" t="str">
        <f ca="1">'EScalc Special'!M159</f>
        <v xml:space="preserve"> SV(t)cum</v>
      </c>
      <c r="H160" s="137" t="str">
        <f xml:space="preserve"> IF(M160 = "Period", "Count iEV XX", 'EScalc Special'!U159)</f>
        <v>Count iEV XX</v>
      </c>
      <c r="I160" s="59" t="str">
        <f xml:space="preserve"> IF(M160 = "Period", "Count iPV XX", 'EScalc Special'!V159)</f>
        <v>Count iPV XX</v>
      </c>
      <c r="J160" s="147"/>
      <c r="K160" s="95" t="str">
        <f>IF('Data Conv'!A160 = 0, "",'Data Conv'!A160)</f>
        <v/>
      </c>
      <c r="L160" s="95" t="str">
        <f>IF('Data Conv'!B160 = 0, "",'Data Conv'!B160)</f>
        <v/>
      </c>
      <c r="M160" s="122" t="str">
        <f>'EScalc Special'!R159</f>
        <v>Period</v>
      </c>
      <c r="N160" s="115" t="str">
        <f t="shared" ca="1" si="11"/>
        <v>iSPI(t)per</v>
      </c>
      <c r="O160" s="116" t="str">
        <f t="shared" ca="1" si="12"/>
        <v>iSPI(t)cum</v>
      </c>
      <c r="P160" s="117" t="str">
        <f t="shared" ca="1" si="15"/>
        <v>iSV(t)per</v>
      </c>
      <c r="Q160" s="117" t="str">
        <f t="shared" si="14"/>
        <v>wo DT</v>
      </c>
      <c r="R160" s="150" t="str">
        <f t="shared" si="13"/>
        <v>iSV(t)cum</v>
      </c>
    </row>
    <row r="161" spans="1:18" x14ac:dyDescent="0.2">
      <c r="A161" s="95" t="str">
        <f ca="1">'Data Conv'!G161</f>
        <v/>
      </c>
      <c r="B161" s="95" t="str">
        <f ca="1">'Data Conv'!H161</f>
        <v/>
      </c>
      <c r="C161" s="107" t="str">
        <f ca="1">'EScalc Special'!I160</f>
        <v xml:space="preserve">  SPI(t)per</v>
      </c>
      <c r="D161" s="20" t="str">
        <f ca="1">'EScalc Special'!J160</f>
        <v xml:space="preserve">  SPI(t)cum</v>
      </c>
      <c r="E161" s="22" t="str">
        <f ca="1">'EScalc Special'!K160</f>
        <v>AT</v>
      </c>
      <c r="F161" s="20" t="str">
        <f ca="1">'EScalc Special'!L160</f>
        <v xml:space="preserve">  SV(t)per</v>
      </c>
      <c r="G161" s="53" t="str">
        <f ca="1">'EScalc Special'!M160</f>
        <v xml:space="preserve"> SV(t)cum</v>
      </c>
      <c r="H161" s="137" t="str">
        <f xml:space="preserve"> IF(M161 = "Period", "Count iEV XX", 'EScalc Special'!U160)</f>
        <v>Count iEV XX</v>
      </c>
      <c r="I161" s="59" t="str">
        <f xml:space="preserve"> IF(M161 = "Period", "Count iPV XX", 'EScalc Special'!V160)</f>
        <v>Count iPV XX</v>
      </c>
      <c r="J161" s="147"/>
      <c r="K161" s="95" t="str">
        <f>IF('Data Conv'!A161 = 0, "",'Data Conv'!A161)</f>
        <v/>
      </c>
      <c r="L161" s="95" t="str">
        <f>IF('Data Conv'!B161 = 0, "",'Data Conv'!B161)</f>
        <v/>
      </c>
      <c r="M161" s="122" t="str">
        <f>'EScalc Special'!R160</f>
        <v>Period</v>
      </c>
      <c r="N161" s="115" t="str">
        <f t="shared" ca="1" si="11"/>
        <v>iSPI(t)per</v>
      </c>
      <c r="O161" s="116" t="str">
        <f t="shared" ca="1" si="12"/>
        <v>iSPI(t)cum</v>
      </c>
      <c r="P161" s="117" t="str">
        <f t="shared" ca="1" si="15"/>
        <v>iSV(t)per</v>
      </c>
      <c r="Q161" s="117" t="str">
        <f t="shared" si="14"/>
        <v>wo DT</v>
      </c>
      <c r="R161" s="150" t="str">
        <f t="shared" si="13"/>
        <v>iSV(t)cum</v>
      </c>
    </row>
    <row r="162" spans="1:18" x14ac:dyDescent="0.2">
      <c r="A162" s="95" t="str">
        <f ca="1">'Data Conv'!G162</f>
        <v/>
      </c>
      <c r="B162" s="95" t="str">
        <f ca="1">'Data Conv'!H162</f>
        <v/>
      </c>
      <c r="C162" s="107" t="str">
        <f ca="1">'EScalc Special'!I161</f>
        <v xml:space="preserve">  SPI(t)per</v>
      </c>
      <c r="D162" s="20" t="str">
        <f ca="1">'EScalc Special'!J161</f>
        <v xml:space="preserve">  SPI(t)cum</v>
      </c>
      <c r="E162" s="22" t="str">
        <f ca="1">'EScalc Special'!K161</f>
        <v>AT</v>
      </c>
      <c r="F162" s="20" t="str">
        <f ca="1">'EScalc Special'!L161</f>
        <v xml:space="preserve">  SV(t)per</v>
      </c>
      <c r="G162" s="53" t="str">
        <f ca="1">'EScalc Special'!M161</f>
        <v xml:space="preserve"> SV(t)cum</v>
      </c>
      <c r="H162" s="137" t="str">
        <f xml:space="preserve"> IF(M162 = "Period", "Count iEV XX", 'EScalc Special'!U161)</f>
        <v>Count iEV XX</v>
      </c>
      <c r="I162" s="59" t="str">
        <f xml:space="preserve"> IF(M162 = "Period", "Count iPV XX", 'EScalc Special'!V161)</f>
        <v>Count iPV XX</v>
      </c>
      <c r="J162" s="147"/>
      <c r="K162" s="95" t="str">
        <f>IF('Data Conv'!A162 = 0, "",'Data Conv'!A162)</f>
        <v/>
      </c>
      <c r="L162" s="95" t="str">
        <f>IF('Data Conv'!B162 = 0, "",'Data Conv'!B162)</f>
        <v/>
      </c>
      <c r="M162" s="122" t="str">
        <f>'EScalc Special'!R161</f>
        <v>Period</v>
      </c>
      <c r="N162" s="115" t="str">
        <f t="shared" ca="1" si="11"/>
        <v>iSPI(t)per</v>
      </c>
      <c r="O162" s="116" t="str">
        <f t="shared" ca="1" si="12"/>
        <v>iSPI(t)cum</v>
      </c>
      <c r="P162" s="117" t="str">
        <f t="shared" ca="1" si="15"/>
        <v>iSV(t)per</v>
      </c>
      <c r="Q162" s="117" t="str">
        <f t="shared" si="14"/>
        <v>wo DT</v>
      </c>
      <c r="R162" s="150" t="str">
        <f t="shared" si="13"/>
        <v>iSV(t)cum</v>
      </c>
    </row>
    <row r="163" spans="1:18" x14ac:dyDescent="0.2">
      <c r="A163" s="95" t="str">
        <f ca="1">'Data Conv'!G163</f>
        <v/>
      </c>
      <c r="B163" s="95" t="str">
        <f ca="1">'Data Conv'!H163</f>
        <v/>
      </c>
      <c r="C163" s="107" t="str">
        <f ca="1">'EScalc Special'!I162</f>
        <v xml:space="preserve">  SPI(t)per</v>
      </c>
      <c r="D163" s="20" t="str">
        <f ca="1">'EScalc Special'!J162</f>
        <v xml:space="preserve">  SPI(t)cum</v>
      </c>
      <c r="E163" s="22" t="str">
        <f ca="1">'EScalc Special'!K162</f>
        <v>AT</v>
      </c>
      <c r="F163" s="20" t="str">
        <f ca="1">'EScalc Special'!L162</f>
        <v xml:space="preserve">  SV(t)per</v>
      </c>
      <c r="G163" s="53" t="str">
        <f ca="1">'EScalc Special'!M162</f>
        <v xml:space="preserve"> SV(t)cum</v>
      </c>
      <c r="H163" s="137" t="str">
        <f xml:space="preserve"> IF(M163 = "Period", "Count iEV XX", 'EScalc Special'!U162)</f>
        <v>Count iEV XX</v>
      </c>
      <c r="I163" s="59" t="str">
        <f xml:space="preserve"> IF(M163 = "Period", "Count iPV XX", 'EScalc Special'!V162)</f>
        <v>Count iPV XX</v>
      </c>
      <c r="J163" s="147"/>
      <c r="K163" s="95" t="str">
        <f>IF('Data Conv'!A163 = 0, "",'Data Conv'!A163)</f>
        <v/>
      </c>
      <c r="L163" s="95" t="str">
        <f>IF('Data Conv'!B163 = 0, "",'Data Conv'!B163)</f>
        <v/>
      </c>
      <c r="M163" s="122" t="str">
        <f>'EScalc Special'!R162</f>
        <v>Period</v>
      </c>
      <c r="N163" s="115" t="str">
        <f t="shared" ca="1" si="11"/>
        <v>iSPI(t)per</v>
      </c>
      <c r="O163" s="116" t="str">
        <f t="shared" ca="1" si="12"/>
        <v>iSPI(t)cum</v>
      </c>
      <c r="P163" s="117" t="str">
        <f t="shared" ca="1" si="15"/>
        <v>iSV(t)per</v>
      </c>
      <c r="Q163" s="117" t="str">
        <f t="shared" si="14"/>
        <v>wo DT</v>
      </c>
      <c r="R163" s="150" t="str">
        <f t="shared" si="13"/>
        <v>iSV(t)cum</v>
      </c>
    </row>
    <row r="164" spans="1:18" x14ac:dyDescent="0.2">
      <c r="A164" s="95" t="str">
        <f ca="1">'Data Conv'!G164</f>
        <v/>
      </c>
      <c r="B164" s="95" t="str">
        <f ca="1">'Data Conv'!H164</f>
        <v/>
      </c>
      <c r="C164" s="107" t="str">
        <f ca="1">'EScalc Special'!I163</f>
        <v xml:space="preserve">  SPI(t)per</v>
      </c>
      <c r="D164" s="20" t="str">
        <f ca="1">'EScalc Special'!J163</f>
        <v xml:space="preserve">  SPI(t)cum</v>
      </c>
      <c r="E164" s="22" t="str">
        <f ca="1">'EScalc Special'!K163</f>
        <v>AT</v>
      </c>
      <c r="F164" s="20" t="str">
        <f ca="1">'EScalc Special'!L163</f>
        <v xml:space="preserve">  SV(t)per</v>
      </c>
      <c r="G164" s="53" t="str">
        <f ca="1">'EScalc Special'!M163</f>
        <v xml:space="preserve"> SV(t)cum</v>
      </c>
      <c r="H164" s="137" t="str">
        <f xml:space="preserve"> IF(M164 = "Period", "Count iEV XX", 'EScalc Special'!U163)</f>
        <v>Count iEV XX</v>
      </c>
      <c r="I164" s="59" t="str">
        <f xml:space="preserve"> IF(M164 = "Period", "Count iPV XX", 'EScalc Special'!V163)</f>
        <v>Count iPV XX</v>
      </c>
      <c r="J164" s="147"/>
      <c r="K164" s="95" t="str">
        <f>IF('Data Conv'!A164 = 0, "",'Data Conv'!A164)</f>
        <v/>
      </c>
      <c r="L164" s="95" t="str">
        <f>IF('Data Conv'!B164 = 0, "",'Data Conv'!B164)</f>
        <v/>
      </c>
      <c r="M164" s="122" t="str">
        <f>'EScalc Special'!R163</f>
        <v>Period</v>
      </c>
      <c r="N164" s="115" t="str">
        <f t="shared" ca="1" si="11"/>
        <v>iSPI(t)per</v>
      </c>
      <c r="O164" s="116" t="str">
        <f t="shared" ca="1" si="12"/>
        <v>iSPI(t)cum</v>
      </c>
      <c r="P164" s="117" t="str">
        <f t="shared" ca="1" si="15"/>
        <v>iSV(t)per</v>
      </c>
      <c r="Q164" s="117" t="str">
        <f t="shared" si="14"/>
        <v>wo DT</v>
      </c>
      <c r="R164" s="150" t="str">
        <f t="shared" si="13"/>
        <v>iSV(t)cum</v>
      </c>
    </row>
    <row r="165" spans="1:18" x14ac:dyDescent="0.2">
      <c r="A165" s="95" t="str">
        <f ca="1">'Data Conv'!G165</f>
        <v/>
      </c>
      <c r="B165" s="95" t="str">
        <f ca="1">'Data Conv'!H165</f>
        <v/>
      </c>
      <c r="C165" s="107" t="str">
        <f ca="1">'EScalc Special'!I164</f>
        <v xml:space="preserve">  SPI(t)per</v>
      </c>
      <c r="D165" s="20" t="str">
        <f ca="1">'EScalc Special'!J164</f>
        <v xml:space="preserve">  SPI(t)cum</v>
      </c>
      <c r="E165" s="22" t="str">
        <f ca="1">'EScalc Special'!K164</f>
        <v>AT</v>
      </c>
      <c r="F165" s="20" t="str">
        <f ca="1">'EScalc Special'!L164</f>
        <v xml:space="preserve">  SV(t)per</v>
      </c>
      <c r="G165" s="53" t="str">
        <f ca="1">'EScalc Special'!M164</f>
        <v xml:space="preserve"> SV(t)cum</v>
      </c>
      <c r="H165" s="137" t="str">
        <f xml:space="preserve"> IF(M165 = "Period", "Count iEV XX", 'EScalc Special'!U164)</f>
        <v>Count iEV XX</v>
      </c>
      <c r="I165" s="59" t="str">
        <f xml:space="preserve"> IF(M165 = "Period", "Count iPV XX", 'EScalc Special'!V164)</f>
        <v>Count iPV XX</v>
      </c>
      <c r="J165" s="147"/>
      <c r="K165" s="95" t="str">
        <f>IF('Data Conv'!A165 = 0, "",'Data Conv'!A165)</f>
        <v/>
      </c>
      <c r="L165" s="95" t="str">
        <f>IF('Data Conv'!B165 = 0, "",'Data Conv'!B165)</f>
        <v/>
      </c>
      <c r="M165" s="122" t="str">
        <f>'EScalc Special'!R164</f>
        <v>Period</v>
      </c>
      <c r="N165" s="115" t="str">
        <f t="shared" ca="1" si="11"/>
        <v>iSPI(t)per</v>
      </c>
      <c r="O165" s="116" t="str">
        <f t="shared" ca="1" si="12"/>
        <v>iSPI(t)cum</v>
      </c>
      <c r="P165" s="117" t="str">
        <f t="shared" ca="1" si="15"/>
        <v>iSV(t)per</v>
      </c>
      <c r="Q165" s="117" t="str">
        <f t="shared" si="14"/>
        <v>wo DT</v>
      </c>
      <c r="R165" s="150" t="str">
        <f t="shared" si="13"/>
        <v>iSV(t)cum</v>
      </c>
    </row>
    <row r="166" spans="1:18" x14ac:dyDescent="0.2">
      <c r="A166" s="95" t="str">
        <f ca="1">'Data Conv'!G166</f>
        <v/>
      </c>
      <c r="B166" s="95" t="str">
        <f ca="1">'Data Conv'!H166</f>
        <v/>
      </c>
      <c r="C166" s="107" t="str">
        <f ca="1">'EScalc Special'!I165</f>
        <v xml:space="preserve">  SPI(t)per</v>
      </c>
      <c r="D166" s="20" t="str">
        <f ca="1">'EScalc Special'!J165</f>
        <v xml:space="preserve">  SPI(t)cum</v>
      </c>
      <c r="E166" s="22" t="str">
        <f ca="1">'EScalc Special'!K165</f>
        <v>AT</v>
      </c>
      <c r="F166" s="20" t="str">
        <f ca="1">'EScalc Special'!L165</f>
        <v xml:space="preserve">  SV(t)per</v>
      </c>
      <c r="G166" s="53" t="str">
        <f ca="1">'EScalc Special'!M165</f>
        <v xml:space="preserve"> SV(t)cum</v>
      </c>
      <c r="H166" s="137" t="str">
        <f xml:space="preserve"> IF(M166 = "Period", "Count iEV XX", 'EScalc Special'!U165)</f>
        <v>Count iEV XX</v>
      </c>
      <c r="I166" s="59" t="str">
        <f xml:space="preserve"> IF(M166 = "Period", "Count iPV XX", 'EScalc Special'!V165)</f>
        <v>Count iPV XX</v>
      </c>
      <c r="J166" s="147"/>
      <c r="K166" s="95" t="str">
        <f>IF('Data Conv'!A166 = 0, "",'Data Conv'!A166)</f>
        <v/>
      </c>
      <c r="L166" s="95" t="str">
        <f>IF('Data Conv'!B166 = 0, "",'Data Conv'!B166)</f>
        <v/>
      </c>
      <c r="M166" s="122" t="str">
        <f>'EScalc Special'!R165</f>
        <v>Period</v>
      </c>
      <c r="N166" s="115" t="str">
        <f t="shared" ca="1" si="11"/>
        <v>iSPI(t)per</v>
      </c>
      <c r="O166" s="116" t="str">
        <f t="shared" ca="1" si="12"/>
        <v>iSPI(t)cum</v>
      </c>
      <c r="P166" s="117" t="str">
        <f t="shared" ca="1" si="15"/>
        <v>iSV(t)per</v>
      </c>
      <c r="Q166" s="117" t="str">
        <f t="shared" si="14"/>
        <v>wo DT</v>
      </c>
      <c r="R166" s="150" t="str">
        <f t="shared" si="13"/>
        <v>iSV(t)cum</v>
      </c>
    </row>
    <row r="167" spans="1:18" x14ac:dyDescent="0.2">
      <c r="A167" s="95" t="str">
        <f ca="1">'Data Conv'!G167</f>
        <v/>
      </c>
      <c r="B167" s="95" t="str">
        <f ca="1">'Data Conv'!H167</f>
        <v/>
      </c>
      <c r="C167" s="107" t="str">
        <f ca="1">'EScalc Special'!I166</f>
        <v xml:space="preserve">  SPI(t)per</v>
      </c>
      <c r="D167" s="20" t="str">
        <f ca="1">'EScalc Special'!J166</f>
        <v xml:space="preserve">  SPI(t)cum</v>
      </c>
      <c r="E167" s="22" t="str">
        <f ca="1">'EScalc Special'!K166</f>
        <v>AT</v>
      </c>
      <c r="F167" s="20" t="str">
        <f ca="1">'EScalc Special'!L166</f>
        <v xml:space="preserve">  SV(t)per</v>
      </c>
      <c r="G167" s="53" t="str">
        <f ca="1">'EScalc Special'!M166</f>
        <v xml:space="preserve"> SV(t)cum</v>
      </c>
      <c r="H167" s="137" t="str">
        <f xml:space="preserve"> IF(M167 = "Period", "Count iEV XX", 'EScalc Special'!U166)</f>
        <v>Count iEV XX</v>
      </c>
      <c r="I167" s="59" t="str">
        <f xml:space="preserve"> IF(M167 = "Period", "Count iPV XX", 'EScalc Special'!V166)</f>
        <v>Count iPV XX</v>
      </c>
      <c r="J167" s="147"/>
      <c r="K167" s="95" t="str">
        <f>IF('Data Conv'!A167 = 0, "",'Data Conv'!A167)</f>
        <v/>
      </c>
      <c r="L167" s="95" t="str">
        <f>IF('Data Conv'!B167 = 0, "",'Data Conv'!B167)</f>
        <v/>
      </c>
      <c r="M167" s="122" t="str">
        <f>'EScalc Special'!R166</f>
        <v>Period</v>
      </c>
      <c r="N167" s="115" t="str">
        <f t="shared" ca="1" si="11"/>
        <v>iSPI(t)per</v>
      </c>
      <c r="O167" s="116" t="str">
        <f t="shared" ca="1" si="12"/>
        <v>iSPI(t)cum</v>
      </c>
      <c r="P167" s="117" t="str">
        <f t="shared" ca="1" si="15"/>
        <v>iSV(t)per</v>
      </c>
      <c r="Q167" s="117" t="str">
        <f t="shared" si="14"/>
        <v>wo DT</v>
      </c>
      <c r="R167" s="150" t="str">
        <f t="shared" si="13"/>
        <v>iSV(t)cum</v>
      </c>
    </row>
    <row r="168" spans="1:18" x14ac:dyDescent="0.2">
      <c r="A168" s="95" t="str">
        <f ca="1">'Data Conv'!G168</f>
        <v/>
      </c>
      <c r="B168" s="95" t="str">
        <f ca="1">'Data Conv'!H168</f>
        <v/>
      </c>
      <c r="C168" s="107" t="str">
        <f ca="1">'EScalc Special'!I167</f>
        <v xml:space="preserve">  SPI(t)per</v>
      </c>
      <c r="D168" s="20" t="str">
        <f ca="1">'EScalc Special'!J167</f>
        <v xml:space="preserve">  SPI(t)cum</v>
      </c>
      <c r="E168" s="22" t="str">
        <f ca="1">'EScalc Special'!K167</f>
        <v>AT</v>
      </c>
      <c r="F168" s="20" t="str">
        <f ca="1">'EScalc Special'!L167</f>
        <v xml:space="preserve">  SV(t)per</v>
      </c>
      <c r="G168" s="53" t="str">
        <f ca="1">'EScalc Special'!M167</f>
        <v xml:space="preserve"> SV(t)cum</v>
      </c>
      <c r="H168" s="137" t="str">
        <f xml:space="preserve"> IF(M168 = "Period", "Count iEV XX", 'EScalc Special'!U167)</f>
        <v>Count iEV XX</v>
      </c>
      <c r="I168" s="59" t="str">
        <f xml:space="preserve"> IF(M168 = "Period", "Count iPV XX", 'EScalc Special'!V167)</f>
        <v>Count iPV XX</v>
      </c>
      <c r="J168" s="147"/>
      <c r="K168" s="95" t="str">
        <f>IF('Data Conv'!A168 = 0, "",'Data Conv'!A168)</f>
        <v/>
      </c>
      <c r="L168" s="95" t="str">
        <f>IF('Data Conv'!B168 = 0, "",'Data Conv'!B168)</f>
        <v/>
      </c>
      <c r="M168" s="122" t="str">
        <f>'EScalc Special'!R167</f>
        <v>Period</v>
      </c>
      <c r="N168" s="115" t="str">
        <f t="shared" ca="1" si="11"/>
        <v>iSPI(t)per</v>
      </c>
      <c r="O168" s="116" t="str">
        <f t="shared" ca="1" si="12"/>
        <v>iSPI(t)cum</v>
      </c>
      <c r="P168" s="117" t="str">
        <f t="shared" ca="1" si="15"/>
        <v>iSV(t)per</v>
      </c>
      <c r="Q168" s="117" t="str">
        <f t="shared" si="14"/>
        <v>wo DT</v>
      </c>
      <c r="R168" s="150" t="str">
        <f t="shared" si="13"/>
        <v>iSV(t)cum</v>
      </c>
    </row>
    <row r="169" spans="1:18" x14ac:dyDescent="0.2">
      <c r="A169" s="95" t="str">
        <f ca="1">'Data Conv'!G169</f>
        <v/>
      </c>
      <c r="B169" s="95" t="str">
        <f ca="1">'Data Conv'!H169</f>
        <v/>
      </c>
      <c r="C169" s="107" t="str">
        <f ca="1">'EScalc Special'!I168</f>
        <v xml:space="preserve">  SPI(t)per</v>
      </c>
      <c r="D169" s="20" t="str">
        <f ca="1">'EScalc Special'!J168</f>
        <v xml:space="preserve">  SPI(t)cum</v>
      </c>
      <c r="E169" s="22" t="str">
        <f ca="1">'EScalc Special'!K168</f>
        <v>AT</v>
      </c>
      <c r="F169" s="20" t="str">
        <f ca="1">'EScalc Special'!L168</f>
        <v xml:space="preserve">  SV(t)per</v>
      </c>
      <c r="G169" s="53" t="str">
        <f ca="1">'EScalc Special'!M168</f>
        <v xml:space="preserve"> SV(t)cum</v>
      </c>
      <c r="H169" s="137" t="str">
        <f xml:space="preserve"> IF(M169 = "Period", "Count iEV XX", 'EScalc Special'!U168)</f>
        <v>Count iEV XX</v>
      </c>
      <c r="I169" s="59" t="str">
        <f xml:space="preserve"> IF(M169 = "Period", "Count iPV XX", 'EScalc Special'!V168)</f>
        <v>Count iPV XX</v>
      </c>
      <c r="J169" s="147"/>
      <c r="K169" s="95" t="str">
        <f>IF('Data Conv'!A169 = 0, "",'Data Conv'!A169)</f>
        <v/>
      </c>
      <c r="L169" s="95" t="str">
        <f>IF('Data Conv'!B169 = 0, "",'Data Conv'!B169)</f>
        <v/>
      </c>
      <c r="M169" s="122" t="str">
        <f>'EScalc Special'!R168</f>
        <v>Period</v>
      </c>
      <c r="N169" s="115" t="str">
        <f t="shared" ca="1" si="11"/>
        <v>iSPI(t)per</v>
      </c>
      <c r="O169" s="116" t="str">
        <f t="shared" ca="1" si="12"/>
        <v>iSPI(t)cum</v>
      </c>
      <c r="P169" s="117" t="str">
        <f t="shared" ca="1" si="15"/>
        <v>iSV(t)per</v>
      </c>
      <c r="Q169" s="117" t="str">
        <f t="shared" si="14"/>
        <v>wo DT</v>
      </c>
      <c r="R169" s="150" t="str">
        <f t="shared" si="13"/>
        <v>iSV(t)cum</v>
      </c>
    </row>
    <row r="170" spans="1:18" x14ac:dyDescent="0.2">
      <c r="A170" s="95" t="str">
        <f ca="1">'Data Conv'!G170</f>
        <v/>
      </c>
      <c r="B170" s="95" t="str">
        <f ca="1">'Data Conv'!H170</f>
        <v/>
      </c>
      <c r="C170" s="107" t="str">
        <f ca="1">'EScalc Special'!I169</f>
        <v xml:space="preserve">  SPI(t)per</v>
      </c>
      <c r="D170" s="20" t="str">
        <f ca="1">'EScalc Special'!J169</f>
        <v xml:space="preserve">  SPI(t)cum</v>
      </c>
      <c r="E170" s="22" t="str">
        <f ca="1">'EScalc Special'!K169</f>
        <v>AT</v>
      </c>
      <c r="F170" s="20" t="str">
        <f ca="1">'EScalc Special'!L169</f>
        <v xml:space="preserve">  SV(t)per</v>
      </c>
      <c r="G170" s="53" t="str">
        <f ca="1">'EScalc Special'!M169</f>
        <v xml:space="preserve"> SV(t)cum</v>
      </c>
      <c r="H170" s="137" t="str">
        <f xml:space="preserve"> IF(M170 = "Period", "Count iEV XX", 'EScalc Special'!U169)</f>
        <v>Count iEV XX</v>
      </c>
      <c r="I170" s="59" t="str">
        <f xml:space="preserve"> IF(M170 = "Period", "Count iPV XX", 'EScalc Special'!V169)</f>
        <v>Count iPV XX</v>
      </c>
      <c r="J170" s="147"/>
      <c r="K170" s="95" t="str">
        <f>IF('Data Conv'!A170 = 0, "",'Data Conv'!A170)</f>
        <v/>
      </c>
      <c r="L170" s="95" t="str">
        <f>IF('Data Conv'!B170 = 0, "",'Data Conv'!B170)</f>
        <v/>
      </c>
      <c r="M170" s="122" t="str">
        <f>'EScalc Special'!R169</f>
        <v>Period</v>
      </c>
      <c r="N170" s="115" t="str">
        <f t="shared" ca="1" si="11"/>
        <v>iSPI(t)per</v>
      </c>
      <c r="O170" s="116" t="str">
        <f t="shared" ca="1" si="12"/>
        <v>iSPI(t)cum</v>
      </c>
      <c r="P170" s="117" t="str">
        <f t="shared" ca="1" si="15"/>
        <v>iSV(t)per</v>
      </c>
      <c r="Q170" s="117" t="str">
        <f t="shared" si="14"/>
        <v>wo DT</v>
      </c>
      <c r="R170" s="150" t="str">
        <f t="shared" si="13"/>
        <v>iSV(t)cum</v>
      </c>
    </row>
    <row r="171" spans="1:18" x14ac:dyDescent="0.2">
      <c r="A171" s="95" t="str">
        <f ca="1">'Data Conv'!G171</f>
        <v/>
      </c>
      <c r="B171" s="95" t="str">
        <f ca="1">'Data Conv'!H171</f>
        <v/>
      </c>
      <c r="C171" s="107" t="str">
        <f ca="1">'EScalc Special'!I170</f>
        <v xml:space="preserve">  SPI(t)per</v>
      </c>
      <c r="D171" s="20" t="str">
        <f ca="1">'EScalc Special'!J170</f>
        <v xml:space="preserve">  SPI(t)cum</v>
      </c>
      <c r="E171" s="22" t="str">
        <f ca="1">'EScalc Special'!K170</f>
        <v>AT</v>
      </c>
      <c r="F171" s="20" t="str">
        <f ca="1">'EScalc Special'!L170</f>
        <v xml:space="preserve">  SV(t)per</v>
      </c>
      <c r="G171" s="53" t="str">
        <f ca="1">'EScalc Special'!M170</f>
        <v xml:space="preserve"> SV(t)cum</v>
      </c>
      <c r="H171" s="137" t="str">
        <f xml:space="preserve"> IF(M171 = "Period", "Count iEV XX", 'EScalc Special'!U170)</f>
        <v>Count iEV XX</v>
      </c>
      <c r="I171" s="59" t="str">
        <f xml:space="preserve"> IF(M171 = "Period", "Count iPV XX", 'EScalc Special'!V170)</f>
        <v>Count iPV XX</v>
      </c>
      <c r="J171" s="147"/>
      <c r="K171" s="95" t="str">
        <f>IF('Data Conv'!A171 = 0, "",'Data Conv'!A171)</f>
        <v/>
      </c>
      <c r="L171" s="95" t="str">
        <f>IF('Data Conv'!B171 = 0, "",'Data Conv'!B171)</f>
        <v/>
      </c>
      <c r="M171" s="122" t="str">
        <f>'EScalc Special'!R170</f>
        <v>Period</v>
      </c>
      <c r="N171" s="115" t="str">
        <f t="shared" ca="1" si="11"/>
        <v>iSPI(t)per</v>
      </c>
      <c r="O171" s="116" t="str">
        <f t="shared" ca="1" si="12"/>
        <v>iSPI(t)cum</v>
      </c>
      <c r="P171" s="117" t="str">
        <f t="shared" ca="1" si="15"/>
        <v>iSV(t)per</v>
      </c>
      <c r="Q171" s="117" t="str">
        <f t="shared" si="14"/>
        <v>wo DT</v>
      </c>
      <c r="R171" s="150" t="str">
        <f t="shared" si="13"/>
        <v>iSV(t)cum</v>
      </c>
    </row>
    <row r="172" spans="1:18" x14ac:dyDescent="0.2">
      <c r="A172" s="95" t="str">
        <f ca="1">'Data Conv'!G172</f>
        <v/>
      </c>
      <c r="B172" s="95" t="str">
        <f ca="1">'Data Conv'!H172</f>
        <v/>
      </c>
      <c r="C172" s="107" t="str">
        <f ca="1">'EScalc Special'!I171</f>
        <v xml:space="preserve">  SPI(t)per</v>
      </c>
      <c r="D172" s="20" t="str">
        <f ca="1">'EScalc Special'!J171</f>
        <v xml:space="preserve">  SPI(t)cum</v>
      </c>
      <c r="E172" s="22" t="str">
        <f ca="1">'EScalc Special'!K171</f>
        <v>AT</v>
      </c>
      <c r="F172" s="20" t="str">
        <f ca="1">'EScalc Special'!L171</f>
        <v xml:space="preserve">  SV(t)per</v>
      </c>
      <c r="G172" s="53" t="str">
        <f ca="1">'EScalc Special'!M171</f>
        <v xml:space="preserve"> SV(t)cum</v>
      </c>
      <c r="H172" s="137" t="str">
        <f xml:space="preserve"> IF(M172 = "Period", "Count iEV XX", 'EScalc Special'!U171)</f>
        <v>Count iEV XX</v>
      </c>
      <c r="I172" s="59" t="str">
        <f xml:space="preserve"> IF(M172 = "Period", "Count iPV XX", 'EScalc Special'!V171)</f>
        <v>Count iPV XX</v>
      </c>
      <c r="J172" s="147"/>
      <c r="K172" s="95" t="str">
        <f>IF('Data Conv'!A172 = 0, "",'Data Conv'!A172)</f>
        <v/>
      </c>
      <c r="L172" s="95" t="str">
        <f>IF('Data Conv'!B172 = 0, "",'Data Conv'!B172)</f>
        <v/>
      </c>
      <c r="M172" s="122" t="str">
        <f>'EScalc Special'!R171</f>
        <v>Period</v>
      </c>
      <c r="N172" s="115" t="str">
        <f t="shared" ca="1" si="11"/>
        <v>iSPI(t)per</v>
      </c>
      <c r="O172" s="116" t="str">
        <f t="shared" ca="1" si="12"/>
        <v>iSPI(t)cum</v>
      </c>
      <c r="P172" s="117" t="str">
        <f t="shared" ca="1" si="15"/>
        <v>iSV(t)per</v>
      </c>
      <c r="Q172" s="117" t="str">
        <f t="shared" si="14"/>
        <v>wo DT</v>
      </c>
      <c r="R172" s="150" t="str">
        <f t="shared" si="13"/>
        <v>iSV(t)cum</v>
      </c>
    </row>
    <row r="173" spans="1:18" x14ac:dyDescent="0.2">
      <c r="A173" s="95" t="str">
        <f ca="1">'Data Conv'!G173</f>
        <v/>
      </c>
      <c r="B173" s="95" t="str">
        <f ca="1">'Data Conv'!H173</f>
        <v/>
      </c>
      <c r="C173" s="107" t="str">
        <f ca="1">'EScalc Special'!I172</f>
        <v xml:space="preserve">  SPI(t)per</v>
      </c>
      <c r="D173" s="20" t="str">
        <f ca="1">'EScalc Special'!J172</f>
        <v xml:space="preserve">  SPI(t)cum</v>
      </c>
      <c r="E173" s="22" t="str">
        <f ca="1">'EScalc Special'!K172</f>
        <v>AT</v>
      </c>
      <c r="F173" s="20" t="str">
        <f ca="1">'EScalc Special'!L172</f>
        <v xml:space="preserve">  SV(t)per</v>
      </c>
      <c r="G173" s="53" t="str">
        <f ca="1">'EScalc Special'!M172</f>
        <v xml:space="preserve"> SV(t)cum</v>
      </c>
      <c r="H173" s="137" t="str">
        <f xml:space="preserve"> IF(M173 = "Period", "Count iEV XX", 'EScalc Special'!U172)</f>
        <v>Count iEV XX</v>
      </c>
      <c r="I173" s="59" t="str">
        <f xml:space="preserve"> IF(M173 = "Period", "Count iPV XX", 'EScalc Special'!V172)</f>
        <v>Count iPV XX</v>
      </c>
      <c r="J173" s="147"/>
      <c r="K173" s="95" t="str">
        <f>IF('Data Conv'!A173 = 0, "",'Data Conv'!A173)</f>
        <v/>
      </c>
      <c r="L173" s="95" t="str">
        <f>IF('Data Conv'!B173 = 0, "",'Data Conv'!B173)</f>
        <v/>
      </c>
      <c r="M173" s="122" t="str">
        <f>'EScalc Special'!R172</f>
        <v>Period</v>
      </c>
      <c r="N173" s="115" t="str">
        <f t="shared" ca="1" si="11"/>
        <v>iSPI(t)per</v>
      </c>
      <c r="O173" s="116" t="str">
        <f t="shared" ca="1" si="12"/>
        <v>iSPI(t)cum</v>
      </c>
      <c r="P173" s="117" t="str">
        <f t="shared" ca="1" si="15"/>
        <v>iSV(t)per</v>
      </c>
      <c r="Q173" s="117" t="str">
        <f t="shared" si="14"/>
        <v>wo DT</v>
      </c>
      <c r="R173" s="150" t="str">
        <f t="shared" si="13"/>
        <v>iSV(t)cum</v>
      </c>
    </row>
    <row r="174" spans="1:18" x14ac:dyDescent="0.2">
      <c r="A174" s="95" t="str">
        <f ca="1">'Data Conv'!G174</f>
        <v/>
      </c>
      <c r="B174" s="95" t="str">
        <f ca="1">'Data Conv'!H174</f>
        <v/>
      </c>
      <c r="C174" s="107" t="str">
        <f ca="1">'EScalc Special'!I173</f>
        <v xml:space="preserve">  SPI(t)per</v>
      </c>
      <c r="D174" s="20" t="str">
        <f ca="1">'EScalc Special'!J173</f>
        <v xml:space="preserve">  SPI(t)cum</v>
      </c>
      <c r="E174" s="22" t="str">
        <f ca="1">'EScalc Special'!K173</f>
        <v>AT</v>
      </c>
      <c r="F174" s="20" t="str">
        <f ca="1">'EScalc Special'!L173</f>
        <v xml:space="preserve">  SV(t)per</v>
      </c>
      <c r="G174" s="53" t="str">
        <f ca="1">'EScalc Special'!M173</f>
        <v xml:space="preserve"> SV(t)cum</v>
      </c>
      <c r="H174" s="137" t="str">
        <f xml:space="preserve"> IF(M174 = "Period", "Count iEV XX", 'EScalc Special'!U173)</f>
        <v>Count iEV XX</v>
      </c>
      <c r="I174" s="59" t="str">
        <f xml:space="preserve"> IF(M174 = "Period", "Count iPV XX", 'EScalc Special'!V173)</f>
        <v>Count iPV XX</v>
      </c>
      <c r="J174" s="147"/>
      <c r="K174" s="95" t="str">
        <f>IF('Data Conv'!A174 = 0, "",'Data Conv'!A174)</f>
        <v/>
      </c>
      <c r="L174" s="95" t="str">
        <f>IF('Data Conv'!B174 = 0, "",'Data Conv'!B174)</f>
        <v/>
      </c>
      <c r="M174" s="122" t="str">
        <f>'EScalc Special'!R173</f>
        <v>Period</v>
      </c>
      <c r="N174" s="115" t="str">
        <f t="shared" ca="1" si="11"/>
        <v>iSPI(t)per</v>
      </c>
      <c r="O174" s="116" t="str">
        <f t="shared" ca="1" si="12"/>
        <v>iSPI(t)cum</v>
      </c>
      <c r="P174" s="117" t="str">
        <f t="shared" ca="1" si="15"/>
        <v>iSV(t)per</v>
      </c>
      <c r="Q174" s="117" t="str">
        <f t="shared" si="14"/>
        <v>wo DT</v>
      </c>
      <c r="R174" s="150" t="str">
        <f t="shared" si="13"/>
        <v>iSV(t)cum</v>
      </c>
    </row>
    <row r="175" spans="1:18" x14ac:dyDescent="0.2">
      <c r="A175" s="95" t="str">
        <f ca="1">'Data Conv'!G175</f>
        <v/>
      </c>
      <c r="B175" s="95" t="str">
        <f ca="1">'Data Conv'!H175</f>
        <v/>
      </c>
      <c r="C175" s="107" t="str">
        <f ca="1">'EScalc Special'!I174</f>
        <v xml:space="preserve">  SPI(t)per</v>
      </c>
      <c r="D175" s="20" t="str">
        <f ca="1">'EScalc Special'!J174</f>
        <v xml:space="preserve">  SPI(t)cum</v>
      </c>
      <c r="E175" s="22" t="str">
        <f ca="1">'EScalc Special'!K174</f>
        <v>AT</v>
      </c>
      <c r="F175" s="20" t="str">
        <f ca="1">'EScalc Special'!L174</f>
        <v xml:space="preserve">  SV(t)per</v>
      </c>
      <c r="G175" s="53" t="str">
        <f ca="1">'EScalc Special'!M174</f>
        <v xml:space="preserve"> SV(t)cum</v>
      </c>
      <c r="H175" s="137" t="str">
        <f xml:space="preserve"> IF(M175 = "Period", "Count iEV XX", 'EScalc Special'!U174)</f>
        <v>Count iEV XX</v>
      </c>
      <c r="I175" s="59" t="str">
        <f xml:space="preserve"> IF(M175 = "Period", "Count iPV XX", 'EScalc Special'!V174)</f>
        <v>Count iPV XX</v>
      </c>
      <c r="J175" s="147"/>
      <c r="K175" s="95" t="str">
        <f>IF('Data Conv'!A175 = 0, "",'Data Conv'!A175)</f>
        <v/>
      </c>
      <c r="L175" s="95" t="str">
        <f>IF('Data Conv'!B175 = 0, "",'Data Conv'!B175)</f>
        <v/>
      </c>
      <c r="M175" s="122" t="str">
        <f>'EScalc Special'!R174</f>
        <v>Period</v>
      </c>
      <c r="N175" s="115" t="str">
        <f t="shared" ca="1" si="11"/>
        <v>iSPI(t)per</v>
      </c>
      <c r="O175" s="116" t="str">
        <f t="shared" ca="1" si="12"/>
        <v>iSPI(t)cum</v>
      </c>
      <c r="P175" s="117" t="str">
        <f t="shared" ca="1" si="15"/>
        <v>iSV(t)per</v>
      </c>
      <c r="Q175" s="117" t="str">
        <f t="shared" si="14"/>
        <v>wo DT</v>
      </c>
      <c r="R175" s="150" t="str">
        <f t="shared" si="13"/>
        <v>iSV(t)cum</v>
      </c>
    </row>
    <row r="176" spans="1:18" x14ac:dyDescent="0.2">
      <c r="A176" s="95" t="str">
        <f ca="1">'Data Conv'!G176</f>
        <v/>
      </c>
      <c r="B176" s="95" t="str">
        <f ca="1">'Data Conv'!H176</f>
        <v/>
      </c>
      <c r="C176" s="107" t="str">
        <f ca="1">'EScalc Special'!I175</f>
        <v xml:space="preserve">  SPI(t)per</v>
      </c>
      <c r="D176" s="20" t="str">
        <f ca="1">'EScalc Special'!J175</f>
        <v xml:space="preserve">  SPI(t)cum</v>
      </c>
      <c r="E176" s="22" t="str">
        <f ca="1">'EScalc Special'!K175</f>
        <v>AT</v>
      </c>
      <c r="F176" s="20" t="str">
        <f ca="1">'EScalc Special'!L175</f>
        <v xml:space="preserve">  SV(t)per</v>
      </c>
      <c r="G176" s="53" t="str">
        <f ca="1">'EScalc Special'!M175</f>
        <v xml:space="preserve"> SV(t)cum</v>
      </c>
      <c r="H176" s="137" t="str">
        <f xml:space="preserve"> IF(M176 = "Period", "Count iEV XX", 'EScalc Special'!U175)</f>
        <v>Count iEV XX</v>
      </c>
      <c r="I176" s="59" t="str">
        <f xml:space="preserve"> IF(M176 = "Period", "Count iPV XX", 'EScalc Special'!V175)</f>
        <v>Count iPV XX</v>
      </c>
      <c r="J176" s="147"/>
      <c r="K176" s="95" t="str">
        <f>IF('Data Conv'!A176 = 0, "",'Data Conv'!A176)</f>
        <v/>
      </c>
      <c r="L176" s="95" t="str">
        <f>IF('Data Conv'!B176 = 0, "",'Data Conv'!B176)</f>
        <v/>
      </c>
      <c r="M176" s="122" t="str">
        <f>'EScalc Special'!R175</f>
        <v>Period</v>
      </c>
      <c r="N176" s="115" t="str">
        <f t="shared" ca="1" si="11"/>
        <v>iSPI(t)per</v>
      </c>
      <c r="O176" s="116" t="str">
        <f t="shared" ca="1" si="12"/>
        <v>iSPI(t)cum</v>
      </c>
      <c r="P176" s="117" t="str">
        <f t="shared" ca="1" si="15"/>
        <v>iSV(t)per</v>
      </c>
      <c r="Q176" s="117" t="str">
        <f t="shared" si="14"/>
        <v>wo DT</v>
      </c>
      <c r="R176" s="150" t="str">
        <f t="shared" si="13"/>
        <v>iSV(t)cum</v>
      </c>
    </row>
    <row r="177" spans="1:18" x14ac:dyDescent="0.2">
      <c r="A177" s="95" t="str">
        <f ca="1">'Data Conv'!G177</f>
        <v/>
      </c>
      <c r="B177" s="95" t="str">
        <f ca="1">'Data Conv'!H177</f>
        <v/>
      </c>
      <c r="C177" s="107" t="str">
        <f ca="1">'EScalc Special'!I176</f>
        <v xml:space="preserve">  SPI(t)per</v>
      </c>
      <c r="D177" s="20" t="str">
        <f ca="1">'EScalc Special'!J176</f>
        <v xml:space="preserve">  SPI(t)cum</v>
      </c>
      <c r="E177" s="22" t="str">
        <f ca="1">'EScalc Special'!K176</f>
        <v>AT</v>
      </c>
      <c r="F177" s="20" t="str">
        <f ca="1">'EScalc Special'!L176</f>
        <v xml:space="preserve">  SV(t)per</v>
      </c>
      <c r="G177" s="53" t="str">
        <f ca="1">'EScalc Special'!M176</f>
        <v xml:space="preserve"> SV(t)cum</v>
      </c>
      <c r="H177" s="137" t="str">
        <f xml:space="preserve"> IF(M177 = "Period", "Count iEV XX", 'EScalc Special'!U176)</f>
        <v>Count iEV XX</v>
      </c>
      <c r="I177" s="59" t="str">
        <f xml:space="preserve"> IF(M177 = "Period", "Count iPV XX", 'EScalc Special'!V176)</f>
        <v>Count iPV XX</v>
      </c>
      <c r="J177" s="147"/>
      <c r="K177" s="95" t="str">
        <f>IF('Data Conv'!A177 = 0, "",'Data Conv'!A177)</f>
        <v/>
      </c>
      <c r="L177" s="95" t="str">
        <f>IF('Data Conv'!B177 = 0, "",'Data Conv'!B177)</f>
        <v/>
      </c>
      <c r="M177" s="122" t="str">
        <f>'EScalc Special'!R176</f>
        <v>Period</v>
      </c>
      <c r="N177" s="115" t="str">
        <f t="shared" ca="1" si="11"/>
        <v>iSPI(t)per</v>
      </c>
      <c r="O177" s="116" t="str">
        <f t="shared" ca="1" si="12"/>
        <v>iSPI(t)cum</v>
      </c>
      <c r="P177" s="117" t="str">
        <f t="shared" ca="1" si="15"/>
        <v>iSV(t)per</v>
      </c>
      <c r="Q177" s="117" t="str">
        <f t="shared" si="14"/>
        <v>wo DT</v>
      </c>
      <c r="R177" s="150" t="str">
        <f t="shared" si="13"/>
        <v>iSV(t)cum</v>
      </c>
    </row>
    <row r="178" spans="1:18" x14ac:dyDescent="0.2">
      <c r="A178" s="95" t="str">
        <f ca="1">'Data Conv'!G178</f>
        <v/>
      </c>
      <c r="B178" s="95" t="str">
        <f ca="1">'Data Conv'!H178</f>
        <v/>
      </c>
      <c r="C178" s="107" t="str">
        <f ca="1">'EScalc Special'!I177</f>
        <v xml:space="preserve">  SPI(t)per</v>
      </c>
      <c r="D178" s="20" t="str">
        <f ca="1">'EScalc Special'!J177</f>
        <v xml:space="preserve">  SPI(t)cum</v>
      </c>
      <c r="E178" s="22" t="str">
        <f ca="1">'EScalc Special'!K177</f>
        <v>AT</v>
      </c>
      <c r="F178" s="20" t="str">
        <f ca="1">'EScalc Special'!L177</f>
        <v xml:space="preserve">  SV(t)per</v>
      </c>
      <c r="G178" s="53" t="str">
        <f ca="1">'EScalc Special'!M177</f>
        <v xml:space="preserve"> SV(t)cum</v>
      </c>
      <c r="H178" s="137" t="str">
        <f xml:space="preserve"> IF(M178 = "Period", "Count iEV XX", 'EScalc Special'!U177)</f>
        <v>Count iEV XX</v>
      </c>
      <c r="I178" s="59" t="str">
        <f xml:space="preserve"> IF(M178 = "Period", "Count iPV XX", 'EScalc Special'!V177)</f>
        <v>Count iPV XX</v>
      </c>
      <c r="J178" s="147"/>
      <c r="K178" s="95" t="str">
        <f>IF('Data Conv'!A178 = 0, "",'Data Conv'!A178)</f>
        <v/>
      </c>
      <c r="L178" s="95" t="str">
        <f>IF('Data Conv'!B178 = 0, "",'Data Conv'!B178)</f>
        <v/>
      </c>
      <c r="M178" s="122" t="str">
        <f>'EScalc Special'!R177</f>
        <v>Period</v>
      </c>
      <c r="N178" s="115" t="str">
        <f t="shared" ca="1" si="11"/>
        <v>iSPI(t)per</v>
      </c>
      <c r="O178" s="116" t="str">
        <f t="shared" ca="1" si="12"/>
        <v>iSPI(t)cum</v>
      </c>
      <c r="P178" s="117" t="str">
        <f t="shared" ca="1" si="15"/>
        <v>iSV(t)per</v>
      </c>
      <c r="Q178" s="117" t="str">
        <f t="shared" si="14"/>
        <v>wo DT</v>
      </c>
      <c r="R178" s="150" t="str">
        <f t="shared" si="13"/>
        <v>iSV(t)cum</v>
      </c>
    </row>
    <row r="179" spans="1:18" x14ac:dyDescent="0.2">
      <c r="A179" s="95" t="str">
        <f ca="1">'Data Conv'!G179</f>
        <v/>
      </c>
      <c r="B179" s="95" t="str">
        <f ca="1">'Data Conv'!H179</f>
        <v/>
      </c>
      <c r="C179" s="107" t="str">
        <f ca="1">'EScalc Special'!I178</f>
        <v xml:space="preserve">  SPI(t)per</v>
      </c>
      <c r="D179" s="20" t="str">
        <f ca="1">'EScalc Special'!J178</f>
        <v xml:space="preserve">  SPI(t)cum</v>
      </c>
      <c r="E179" s="22" t="str">
        <f ca="1">'EScalc Special'!K178</f>
        <v>AT</v>
      </c>
      <c r="F179" s="20" t="str">
        <f ca="1">'EScalc Special'!L178</f>
        <v xml:space="preserve">  SV(t)per</v>
      </c>
      <c r="G179" s="53" t="str">
        <f ca="1">'EScalc Special'!M178</f>
        <v xml:space="preserve"> SV(t)cum</v>
      </c>
      <c r="H179" s="137" t="str">
        <f xml:space="preserve"> IF(M179 = "Period", "Count iEV XX", 'EScalc Special'!U178)</f>
        <v>Count iEV XX</v>
      </c>
      <c r="I179" s="59" t="str">
        <f xml:space="preserve"> IF(M179 = "Period", "Count iPV XX", 'EScalc Special'!V178)</f>
        <v>Count iPV XX</v>
      </c>
      <c r="J179" s="147"/>
      <c r="K179" s="95" t="str">
        <f>IF('Data Conv'!A179 = 0, "",'Data Conv'!A179)</f>
        <v/>
      </c>
      <c r="L179" s="95" t="str">
        <f>IF('Data Conv'!B179 = 0, "",'Data Conv'!B179)</f>
        <v/>
      </c>
      <c r="M179" s="122" t="str">
        <f>'EScalc Special'!R178</f>
        <v>Period</v>
      </c>
      <c r="N179" s="115" t="str">
        <f t="shared" ca="1" si="11"/>
        <v>iSPI(t)per</v>
      </c>
      <c r="O179" s="116" t="str">
        <f t="shared" ca="1" si="12"/>
        <v>iSPI(t)cum</v>
      </c>
      <c r="P179" s="117" t="str">
        <f t="shared" ca="1" si="15"/>
        <v>iSV(t)per</v>
      </c>
      <c r="Q179" s="117" t="str">
        <f t="shared" si="14"/>
        <v>wo DT</v>
      </c>
      <c r="R179" s="150" t="str">
        <f t="shared" si="13"/>
        <v>iSV(t)cum</v>
      </c>
    </row>
    <row r="180" spans="1:18" x14ac:dyDescent="0.2">
      <c r="A180" s="95" t="str">
        <f ca="1">'Data Conv'!G180</f>
        <v/>
      </c>
      <c r="B180" s="95" t="str">
        <f ca="1">'Data Conv'!H180</f>
        <v/>
      </c>
      <c r="C180" s="107" t="str">
        <f ca="1">'EScalc Special'!I179</f>
        <v xml:space="preserve">  SPI(t)per</v>
      </c>
      <c r="D180" s="20" t="str">
        <f ca="1">'EScalc Special'!J179</f>
        <v xml:space="preserve">  SPI(t)cum</v>
      </c>
      <c r="E180" s="22" t="str">
        <f ca="1">'EScalc Special'!K179</f>
        <v>AT</v>
      </c>
      <c r="F180" s="20" t="str">
        <f ca="1">'EScalc Special'!L179</f>
        <v xml:space="preserve">  SV(t)per</v>
      </c>
      <c r="G180" s="53" t="str">
        <f ca="1">'EScalc Special'!M179</f>
        <v xml:space="preserve"> SV(t)cum</v>
      </c>
      <c r="H180" s="137" t="str">
        <f xml:space="preserve"> IF(M180 = "Period", "Count iEV XX", 'EScalc Special'!U179)</f>
        <v>Count iEV XX</v>
      </c>
      <c r="I180" s="59" t="str">
        <f xml:space="preserve"> IF(M180 = "Period", "Count iPV XX", 'EScalc Special'!V179)</f>
        <v>Count iPV XX</v>
      </c>
      <c r="J180" s="147"/>
      <c r="K180" s="95" t="str">
        <f>IF('Data Conv'!A180 = 0, "",'Data Conv'!A180)</f>
        <v/>
      </c>
      <c r="L180" s="95" t="str">
        <f>IF('Data Conv'!B180 = 0, "",'Data Conv'!B180)</f>
        <v/>
      </c>
      <c r="M180" s="122" t="str">
        <f>'EScalc Special'!R179</f>
        <v>Period</v>
      </c>
      <c r="N180" s="115" t="str">
        <f t="shared" ca="1" si="11"/>
        <v>iSPI(t)per</v>
      </c>
      <c r="O180" s="116" t="str">
        <f t="shared" ca="1" si="12"/>
        <v>iSPI(t)cum</v>
      </c>
      <c r="P180" s="117" t="str">
        <f t="shared" ca="1" si="15"/>
        <v>iSV(t)per</v>
      </c>
      <c r="Q180" s="117" t="str">
        <f t="shared" si="14"/>
        <v>wo DT</v>
      </c>
      <c r="R180" s="150" t="str">
        <f t="shared" si="13"/>
        <v>iSV(t)cum</v>
      </c>
    </row>
    <row r="181" spans="1:18" x14ac:dyDescent="0.2">
      <c r="A181" s="95" t="str">
        <f ca="1">'Data Conv'!G181</f>
        <v/>
      </c>
      <c r="B181" s="95" t="str">
        <f ca="1">'Data Conv'!H181</f>
        <v/>
      </c>
      <c r="C181" s="107" t="str">
        <f ca="1">'EScalc Special'!I180</f>
        <v xml:space="preserve">  SPI(t)per</v>
      </c>
      <c r="D181" s="20" t="str">
        <f ca="1">'EScalc Special'!J180</f>
        <v xml:space="preserve">  SPI(t)cum</v>
      </c>
      <c r="E181" s="22" t="str">
        <f ca="1">'EScalc Special'!K180</f>
        <v>AT</v>
      </c>
      <c r="F181" s="20" t="str">
        <f ca="1">'EScalc Special'!L180</f>
        <v xml:space="preserve">  SV(t)per</v>
      </c>
      <c r="G181" s="53" t="str">
        <f ca="1">'EScalc Special'!M180</f>
        <v xml:space="preserve"> SV(t)cum</v>
      </c>
      <c r="H181" s="137" t="str">
        <f xml:space="preserve"> IF(M181 = "Period", "Count iEV XX", 'EScalc Special'!U180)</f>
        <v>Count iEV XX</v>
      </c>
      <c r="I181" s="59" t="str">
        <f xml:space="preserve"> IF(M181 = "Period", "Count iPV XX", 'EScalc Special'!V180)</f>
        <v>Count iPV XX</v>
      </c>
      <c r="J181" s="147"/>
      <c r="K181" s="95" t="str">
        <f>IF('Data Conv'!A181 = 0, "",'Data Conv'!A181)</f>
        <v/>
      </c>
      <c r="L181" s="95" t="str">
        <f>IF('Data Conv'!B181 = 0, "",'Data Conv'!B181)</f>
        <v/>
      </c>
      <c r="M181" s="122" t="str">
        <f>'EScalc Special'!R180</f>
        <v>Period</v>
      </c>
      <c r="N181" s="115" t="str">
        <f t="shared" ca="1" si="11"/>
        <v>iSPI(t)per</v>
      </c>
      <c r="O181" s="116" t="str">
        <f t="shared" ca="1" si="12"/>
        <v>iSPI(t)cum</v>
      </c>
      <c r="P181" s="117" t="str">
        <f t="shared" ca="1" si="15"/>
        <v>iSV(t)per</v>
      </c>
      <c r="Q181" s="117" t="str">
        <f t="shared" si="14"/>
        <v>wo DT</v>
      </c>
      <c r="R181" s="150" t="str">
        <f t="shared" si="13"/>
        <v>iSV(t)cum</v>
      </c>
    </row>
    <row r="182" spans="1:18" x14ac:dyDescent="0.2">
      <c r="A182" s="95" t="str">
        <f ca="1">'Data Conv'!G182</f>
        <v/>
      </c>
      <c r="B182" s="95" t="str">
        <f ca="1">'Data Conv'!H182</f>
        <v/>
      </c>
      <c r="C182" s="107" t="str">
        <f ca="1">'EScalc Special'!I181</f>
        <v xml:space="preserve">  SPI(t)per</v>
      </c>
      <c r="D182" s="20" t="str">
        <f ca="1">'EScalc Special'!J181</f>
        <v xml:space="preserve">  SPI(t)cum</v>
      </c>
      <c r="E182" s="22" t="str">
        <f ca="1">'EScalc Special'!K181</f>
        <v>AT</v>
      </c>
      <c r="F182" s="20" t="str">
        <f ca="1">'EScalc Special'!L181</f>
        <v xml:space="preserve">  SV(t)per</v>
      </c>
      <c r="G182" s="53" t="str">
        <f ca="1">'EScalc Special'!M181</f>
        <v xml:space="preserve"> SV(t)cum</v>
      </c>
      <c r="H182" s="137" t="str">
        <f xml:space="preserve"> IF(M182 = "Period", "Count iEV XX", 'EScalc Special'!U181)</f>
        <v>Count iEV XX</v>
      </c>
      <c r="I182" s="59" t="str">
        <f xml:space="preserve"> IF(M182 = "Period", "Count iPV XX", 'EScalc Special'!V181)</f>
        <v>Count iPV XX</v>
      </c>
      <c r="J182" s="147"/>
      <c r="K182" s="95" t="str">
        <f>IF('Data Conv'!A182 = 0, "",'Data Conv'!A182)</f>
        <v/>
      </c>
      <c r="L182" s="95" t="str">
        <f>IF('Data Conv'!B182 = 0, "",'Data Conv'!B182)</f>
        <v/>
      </c>
      <c r="M182" s="122" t="str">
        <f>'EScalc Special'!R181</f>
        <v>Period</v>
      </c>
      <c r="N182" s="115" t="str">
        <f t="shared" ref="N182:N203" ca="1" si="16">IF(ISNUMBER($K182), OFFSET(C182,-$H182,0), IF($K182 = "XX", 0,"iSPI(t)per"))</f>
        <v>iSPI(t)per</v>
      </c>
      <c r="O182" s="116" t="str">
        <f t="shared" ref="O182:O203" ca="1" si="17">IF(ISNUMBER($K182), OFFSET(D182,-$H182,0), IF($K182 = "XX", $O181,"iSPI(t)cum"))</f>
        <v>iSPI(t)cum</v>
      </c>
      <c r="P182" s="117" t="str">
        <f t="shared" ca="1" si="15"/>
        <v>iSV(t)per</v>
      </c>
      <c r="Q182" s="117" t="str">
        <f t="shared" si="14"/>
        <v>wo DT</v>
      </c>
      <c r="R182" s="150" t="str">
        <f t="shared" ref="R182:R203" si="18" xml:space="preserve"> IF(OR($K182 = "XX", ISNUMBER($K182)), $Q182 + $L$205 - $I182, "iSV(t)cum")</f>
        <v>iSV(t)cum</v>
      </c>
    </row>
    <row r="183" spans="1:18" x14ac:dyDescent="0.2">
      <c r="A183" s="95" t="str">
        <f ca="1">'Data Conv'!G183</f>
        <v/>
      </c>
      <c r="B183" s="95" t="str">
        <f ca="1">'Data Conv'!H183</f>
        <v/>
      </c>
      <c r="C183" s="107" t="str">
        <f ca="1">'EScalc Special'!I182</f>
        <v xml:space="preserve">  SPI(t)per</v>
      </c>
      <c r="D183" s="20" t="str">
        <f ca="1">'EScalc Special'!J182</f>
        <v xml:space="preserve">  SPI(t)cum</v>
      </c>
      <c r="E183" s="22" t="str">
        <f ca="1">'EScalc Special'!K182</f>
        <v>AT</v>
      </c>
      <c r="F183" s="20" t="str">
        <f ca="1">'EScalc Special'!L182</f>
        <v xml:space="preserve">  SV(t)per</v>
      </c>
      <c r="G183" s="53" t="str">
        <f ca="1">'EScalc Special'!M182</f>
        <v xml:space="preserve"> SV(t)cum</v>
      </c>
      <c r="H183" s="137" t="str">
        <f xml:space="preserve"> IF(M183 = "Period", "Count iEV XX", 'EScalc Special'!U182)</f>
        <v>Count iEV XX</v>
      </c>
      <c r="I183" s="59" t="str">
        <f xml:space="preserve"> IF(M183 = "Period", "Count iPV XX", 'EScalc Special'!V182)</f>
        <v>Count iPV XX</v>
      </c>
      <c r="J183" s="147"/>
      <c r="K183" s="95" t="str">
        <f>IF('Data Conv'!A183 = 0, "",'Data Conv'!A183)</f>
        <v/>
      </c>
      <c r="L183" s="95" t="str">
        <f>IF('Data Conv'!B183 = 0, "",'Data Conv'!B183)</f>
        <v/>
      </c>
      <c r="M183" s="122" t="str">
        <f>'EScalc Special'!R182</f>
        <v>Period</v>
      </c>
      <c r="N183" s="115" t="str">
        <f t="shared" ca="1" si="16"/>
        <v>iSPI(t)per</v>
      </c>
      <c r="O183" s="116" t="str">
        <f t="shared" ca="1" si="17"/>
        <v>iSPI(t)cum</v>
      </c>
      <c r="P183" s="117" t="str">
        <f t="shared" ca="1" si="15"/>
        <v>iSV(t)per</v>
      </c>
      <c r="Q183" s="117" t="str">
        <f t="shared" si="14"/>
        <v>wo DT</v>
      </c>
      <c r="R183" s="150" t="str">
        <f t="shared" si="18"/>
        <v>iSV(t)cum</v>
      </c>
    </row>
    <row r="184" spans="1:18" x14ac:dyDescent="0.2">
      <c r="A184" s="95" t="str">
        <f ca="1">'Data Conv'!G184</f>
        <v/>
      </c>
      <c r="B184" s="95" t="str">
        <f ca="1">'Data Conv'!H184</f>
        <v/>
      </c>
      <c r="C184" s="107" t="str">
        <f ca="1">'EScalc Special'!I183</f>
        <v xml:space="preserve">  SPI(t)per</v>
      </c>
      <c r="D184" s="20" t="str">
        <f ca="1">'EScalc Special'!J183</f>
        <v xml:space="preserve">  SPI(t)cum</v>
      </c>
      <c r="E184" s="22" t="str">
        <f ca="1">'EScalc Special'!K183</f>
        <v>AT</v>
      </c>
      <c r="F184" s="20" t="str">
        <f ca="1">'EScalc Special'!L183</f>
        <v xml:space="preserve">  SV(t)per</v>
      </c>
      <c r="G184" s="53" t="str">
        <f ca="1">'EScalc Special'!M183</f>
        <v xml:space="preserve"> SV(t)cum</v>
      </c>
      <c r="H184" s="137" t="str">
        <f xml:space="preserve"> IF(M184 = "Period", "Count iEV XX", 'EScalc Special'!U183)</f>
        <v>Count iEV XX</v>
      </c>
      <c r="I184" s="59" t="str">
        <f xml:space="preserve"> IF(M184 = "Period", "Count iPV XX", 'EScalc Special'!V183)</f>
        <v>Count iPV XX</v>
      </c>
      <c r="J184" s="147"/>
      <c r="K184" s="95" t="str">
        <f>IF('Data Conv'!A184 = 0, "",'Data Conv'!A184)</f>
        <v/>
      </c>
      <c r="L184" s="95" t="str">
        <f>IF('Data Conv'!B184 = 0, "",'Data Conv'!B184)</f>
        <v/>
      </c>
      <c r="M184" s="122" t="str">
        <f>'EScalc Special'!R183</f>
        <v>Period</v>
      </c>
      <c r="N184" s="115" t="str">
        <f t="shared" ca="1" si="16"/>
        <v>iSPI(t)per</v>
      </c>
      <c r="O184" s="116" t="str">
        <f t="shared" ca="1" si="17"/>
        <v>iSPI(t)cum</v>
      </c>
      <c r="P184" s="117" t="str">
        <f t="shared" ca="1" si="15"/>
        <v>iSV(t)per</v>
      </c>
      <c r="Q184" s="117" t="str">
        <f t="shared" si="14"/>
        <v>wo DT</v>
      </c>
      <c r="R184" s="150" t="str">
        <f t="shared" si="18"/>
        <v>iSV(t)cum</v>
      </c>
    </row>
    <row r="185" spans="1:18" x14ac:dyDescent="0.2">
      <c r="A185" s="95" t="str">
        <f ca="1">'Data Conv'!G185</f>
        <v/>
      </c>
      <c r="B185" s="95" t="str">
        <f ca="1">'Data Conv'!H185</f>
        <v/>
      </c>
      <c r="C185" s="107" t="str">
        <f ca="1">'EScalc Special'!I184</f>
        <v xml:space="preserve">  SPI(t)per</v>
      </c>
      <c r="D185" s="20" t="str">
        <f ca="1">'EScalc Special'!J184</f>
        <v xml:space="preserve">  SPI(t)cum</v>
      </c>
      <c r="E185" s="22" t="str">
        <f ca="1">'EScalc Special'!K184</f>
        <v>AT</v>
      </c>
      <c r="F185" s="20" t="str">
        <f ca="1">'EScalc Special'!L184</f>
        <v xml:space="preserve">  SV(t)per</v>
      </c>
      <c r="G185" s="53" t="str">
        <f ca="1">'EScalc Special'!M184</f>
        <v xml:space="preserve"> SV(t)cum</v>
      </c>
      <c r="H185" s="137" t="str">
        <f xml:space="preserve"> IF(M185 = "Period", "Count iEV XX", 'EScalc Special'!U184)</f>
        <v>Count iEV XX</v>
      </c>
      <c r="I185" s="59" t="str">
        <f xml:space="preserve"> IF(M185 = "Period", "Count iPV XX", 'EScalc Special'!V184)</f>
        <v>Count iPV XX</v>
      </c>
      <c r="J185" s="147"/>
      <c r="K185" s="95" t="str">
        <f>IF('Data Conv'!A185 = 0, "",'Data Conv'!A185)</f>
        <v/>
      </c>
      <c r="L185" s="95" t="str">
        <f>IF('Data Conv'!B185 = 0, "",'Data Conv'!B185)</f>
        <v/>
      </c>
      <c r="M185" s="122" t="str">
        <f>'EScalc Special'!R184</f>
        <v>Period</v>
      </c>
      <c r="N185" s="115" t="str">
        <f t="shared" ca="1" si="16"/>
        <v>iSPI(t)per</v>
      </c>
      <c r="O185" s="116" t="str">
        <f t="shared" ca="1" si="17"/>
        <v>iSPI(t)cum</v>
      </c>
      <c r="P185" s="117" t="str">
        <f t="shared" ca="1" si="15"/>
        <v>iSV(t)per</v>
      </c>
      <c r="Q185" s="117" t="str">
        <f t="shared" si="14"/>
        <v>wo DT</v>
      </c>
      <c r="R185" s="150" t="str">
        <f t="shared" si="18"/>
        <v>iSV(t)cum</v>
      </c>
    </row>
    <row r="186" spans="1:18" x14ac:dyDescent="0.2">
      <c r="A186" s="95" t="str">
        <f ca="1">'Data Conv'!G186</f>
        <v/>
      </c>
      <c r="B186" s="95" t="str">
        <f ca="1">'Data Conv'!H186</f>
        <v/>
      </c>
      <c r="C186" s="107" t="str">
        <f ca="1">'EScalc Special'!I185</f>
        <v xml:space="preserve">  SPI(t)per</v>
      </c>
      <c r="D186" s="20" t="str">
        <f ca="1">'EScalc Special'!J185</f>
        <v xml:space="preserve">  SPI(t)cum</v>
      </c>
      <c r="E186" s="22" t="str">
        <f ca="1">'EScalc Special'!K185</f>
        <v>AT</v>
      </c>
      <c r="F186" s="20" t="str">
        <f ca="1">'EScalc Special'!L185</f>
        <v xml:space="preserve">  SV(t)per</v>
      </c>
      <c r="G186" s="53" t="str">
        <f ca="1">'EScalc Special'!M185</f>
        <v xml:space="preserve"> SV(t)cum</v>
      </c>
      <c r="H186" s="137" t="str">
        <f xml:space="preserve"> IF(M186 = "Period", "Count iEV XX", 'EScalc Special'!U185)</f>
        <v>Count iEV XX</v>
      </c>
      <c r="I186" s="59" t="str">
        <f xml:space="preserve"> IF(M186 = "Period", "Count iPV XX", 'EScalc Special'!V185)</f>
        <v>Count iPV XX</v>
      </c>
      <c r="J186" s="147"/>
      <c r="K186" s="95" t="str">
        <f>IF('Data Conv'!A186 = 0, "",'Data Conv'!A186)</f>
        <v/>
      </c>
      <c r="L186" s="95" t="str">
        <f>IF('Data Conv'!B186 = 0, "",'Data Conv'!B186)</f>
        <v/>
      </c>
      <c r="M186" s="122" t="str">
        <f>'EScalc Special'!R185</f>
        <v>Period</v>
      </c>
      <c r="N186" s="115" t="str">
        <f t="shared" ca="1" si="16"/>
        <v>iSPI(t)per</v>
      </c>
      <c r="O186" s="116" t="str">
        <f t="shared" ca="1" si="17"/>
        <v>iSPI(t)cum</v>
      </c>
      <c r="P186" s="117" t="str">
        <f t="shared" ca="1" si="15"/>
        <v>iSV(t)per</v>
      </c>
      <c r="Q186" s="117" t="str">
        <f t="shared" si="14"/>
        <v>wo DT</v>
      </c>
      <c r="R186" s="150" t="str">
        <f t="shared" si="18"/>
        <v>iSV(t)cum</v>
      </c>
    </row>
    <row r="187" spans="1:18" x14ac:dyDescent="0.2">
      <c r="A187" s="95" t="str">
        <f ca="1">'Data Conv'!G187</f>
        <v/>
      </c>
      <c r="B187" s="95" t="str">
        <f ca="1">'Data Conv'!H187</f>
        <v/>
      </c>
      <c r="C187" s="107" t="str">
        <f ca="1">'EScalc Special'!I186</f>
        <v xml:space="preserve">  SPI(t)per</v>
      </c>
      <c r="D187" s="20" t="str">
        <f ca="1">'EScalc Special'!J186</f>
        <v xml:space="preserve">  SPI(t)cum</v>
      </c>
      <c r="E187" s="22" t="str">
        <f ca="1">'EScalc Special'!K186</f>
        <v>AT</v>
      </c>
      <c r="F187" s="20" t="str">
        <f ca="1">'EScalc Special'!L186</f>
        <v xml:space="preserve">  SV(t)per</v>
      </c>
      <c r="G187" s="53" t="str">
        <f ca="1">'EScalc Special'!M186</f>
        <v xml:space="preserve"> SV(t)cum</v>
      </c>
      <c r="H187" s="137" t="str">
        <f xml:space="preserve"> IF(M187 = "Period", "Count iEV XX", 'EScalc Special'!U186)</f>
        <v>Count iEV XX</v>
      </c>
      <c r="I187" s="59" t="str">
        <f xml:space="preserve"> IF(M187 = "Period", "Count iPV XX", 'EScalc Special'!V186)</f>
        <v>Count iPV XX</v>
      </c>
      <c r="J187" s="147"/>
      <c r="K187" s="95" t="str">
        <f>IF('Data Conv'!A187 = 0, "",'Data Conv'!A187)</f>
        <v/>
      </c>
      <c r="L187" s="95" t="str">
        <f>IF('Data Conv'!B187 = 0, "",'Data Conv'!B187)</f>
        <v/>
      </c>
      <c r="M187" s="122" t="str">
        <f>'EScalc Special'!R186</f>
        <v>Period</v>
      </c>
      <c r="N187" s="115" t="str">
        <f t="shared" ca="1" si="16"/>
        <v>iSPI(t)per</v>
      </c>
      <c r="O187" s="116" t="str">
        <f t="shared" ca="1" si="17"/>
        <v>iSPI(t)cum</v>
      </c>
      <c r="P187" s="117" t="str">
        <f t="shared" ca="1" si="15"/>
        <v>iSV(t)per</v>
      </c>
      <c r="Q187" s="117" t="str">
        <f t="shared" si="14"/>
        <v>wo DT</v>
      </c>
      <c r="R187" s="150" t="str">
        <f t="shared" si="18"/>
        <v>iSV(t)cum</v>
      </c>
    </row>
    <row r="188" spans="1:18" x14ac:dyDescent="0.2">
      <c r="A188" s="95" t="str">
        <f ca="1">'Data Conv'!G188</f>
        <v/>
      </c>
      <c r="B188" s="95" t="str">
        <f ca="1">'Data Conv'!H188</f>
        <v/>
      </c>
      <c r="C188" s="107" t="str">
        <f ca="1">'EScalc Special'!I187</f>
        <v xml:space="preserve">  SPI(t)per</v>
      </c>
      <c r="D188" s="20" t="str">
        <f ca="1">'EScalc Special'!J187</f>
        <v xml:space="preserve">  SPI(t)cum</v>
      </c>
      <c r="E188" s="22" t="str">
        <f ca="1">'EScalc Special'!K187</f>
        <v>AT</v>
      </c>
      <c r="F188" s="20" t="str">
        <f ca="1">'EScalc Special'!L187</f>
        <v xml:space="preserve">  SV(t)per</v>
      </c>
      <c r="G188" s="53" t="str">
        <f ca="1">'EScalc Special'!M187</f>
        <v xml:space="preserve"> SV(t)cum</v>
      </c>
      <c r="H188" s="137" t="str">
        <f xml:space="preserve"> IF(M188 = "Period", "Count iEV XX", 'EScalc Special'!U187)</f>
        <v>Count iEV XX</v>
      </c>
      <c r="I188" s="59" t="str">
        <f xml:space="preserve"> IF(M188 = "Period", "Count iPV XX", 'EScalc Special'!V187)</f>
        <v>Count iPV XX</v>
      </c>
      <c r="J188" s="147"/>
      <c r="K188" s="95" t="str">
        <f>IF('Data Conv'!A188 = 0, "",'Data Conv'!A188)</f>
        <v/>
      </c>
      <c r="L188" s="95" t="str">
        <f>IF('Data Conv'!B188 = 0, "",'Data Conv'!B188)</f>
        <v/>
      </c>
      <c r="M188" s="122" t="str">
        <f>'EScalc Special'!R187</f>
        <v>Period</v>
      </c>
      <c r="N188" s="115" t="str">
        <f t="shared" ca="1" si="16"/>
        <v>iSPI(t)per</v>
      </c>
      <c r="O188" s="116" t="str">
        <f t="shared" ca="1" si="17"/>
        <v>iSPI(t)cum</v>
      </c>
      <c r="P188" s="117" t="str">
        <f t="shared" ca="1" si="15"/>
        <v>iSV(t)per</v>
      </c>
      <c r="Q188" s="117" t="str">
        <f t="shared" si="14"/>
        <v>wo DT</v>
      </c>
      <c r="R188" s="150" t="str">
        <f t="shared" si="18"/>
        <v>iSV(t)cum</v>
      </c>
    </row>
    <row r="189" spans="1:18" x14ac:dyDescent="0.2">
      <c r="A189" s="95" t="str">
        <f ca="1">'Data Conv'!G189</f>
        <v/>
      </c>
      <c r="B189" s="95" t="str">
        <f ca="1">'Data Conv'!H189</f>
        <v/>
      </c>
      <c r="C189" s="107" t="str">
        <f ca="1">'EScalc Special'!I188</f>
        <v xml:space="preserve">  SPI(t)per</v>
      </c>
      <c r="D189" s="20" t="str">
        <f ca="1">'EScalc Special'!J188</f>
        <v xml:space="preserve">  SPI(t)cum</v>
      </c>
      <c r="E189" s="22" t="str">
        <f ca="1">'EScalc Special'!K188</f>
        <v>AT</v>
      </c>
      <c r="F189" s="20" t="str">
        <f ca="1">'EScalc Special'!L188</f>
        <v xml:space="preserve">  SV(t)per</v>
      </c>
      <c r="G189" s="53" t="str">
        <f ca="1">'EScalc Special'!M188</f>
        <v xml:space="preserve"> SV(t)cum</v>
      </c>
      <c r="H189" s="137" t="str">
        <f xml:space="preserve"> IF(M189 = "Period", "Count iEV XX", 'EScalc Special'!U188)</f>
        <v>Count iEV XX</v>
      </c>
      <c r="I189" s="59" t="str">
        <f xml:space="preserve"> IF(M189 = "Period", "Count iPV XX", 'EScalc Special'!V188)</f>
        <v>Count iPV XX</v>
      </c>
      <c r="J189" s="147"/>
      <c r="K189" s="95" t="str">
        <f>IF('Data Conv'!A189 = 0, "",'Data Conv'!A189)</f>
        <v/>
      </c>
      <c r="L189" s="95" t="str">
        <f>IF('Data Conv'!B189 = 0, "",'Data Conv'!B189)</f>
        <v/>
      </c>
      <c r="M189" s="122" t="str">
        <f>'EScalc Special'!R188</f>
        <v>Period</v>
      </c>
      <c r="N189" s="115" t="str">
        <f t="shared" ca="1" si="16"/>
        <v>iSPI(t)per</v>
      </c>
      <c r="O189" s="116" t="str">
        <f t="shared" ca="1" si="17"/>
        <v>iSPI(t)cum</v>
      </c>
      <c r="P189" s="117" t="str">
        <f t="shared" ca="1" si="15"/>
        <v>iSV(t)per</v>
      </c>
      <c r="Q189" s="117" t="str">
        <f t="shared" si="14"/>
        <v>wo DT</v>
      </c>
      <c r="R189" s="150" t="str">
        <f t="shared" si="18"/>
        <v>iSV(t)cum</v>
      </c>
    </row>
    <row r="190" spans="1:18" x14ac:dyDescent="0.2">
      <c r="A190" s="95" t="str">
        <f ca="1">'Data Conv'!G190</f>
        <v/>
      </c>
      <c r="B190" s="95" t="str">
        <f ca="1">'Data Conv'!H190</f>
        <v/>
      </c>
      <c r="C190" s="107" t="str">
        <f ca="1">'EScalc Special'!I189</f>
        <v xml:space="preserve">  SPI(t)per</v>
      </c>
      <c r="D190" s="20" t="str">
        <f ca="1">'EScalc Special'!J189</f>
        <v xml:space="preserve">  SPI(t)cum</v>
      </c>
      <c r="E190" s="22" t="str">
        <f ca="1">'EScalc Special'!K189</f>
        <v>AT</v>
      </c>
      <c r="F190" s="20" t="str">
        <f ca="1">'EScalc Special'!L189</f>
        <v xml:space="preserve">  SV(t)per</v>
      </c>
      <c r="G190" s="53" t="str">
        <f ca="1">'EScalc Special'!M189</f>
        <v xml:space="preserve"> SV(t)cum</v>
      </c>
      <c r="H190" s="137" t="str">
        <f xml:space="preserve"> IF(M190 = "Period", "Count iEV XX", 'EScalc Special'!U189)</f>
        <v>Count iEV XX</v>
      </c>
      <c r="I190" s="59" t="str">
        <f xml:space="preserve"> IF(M190 = "Period", "Count iPV XX", 'EScalc Special'!V189)</f>
        <v>Count iPV XX</v>
      </c>
      <c r="J190" s="147"/>
      <c r="K190" s="95" t="str">
        <f>IF('Data Conv'!A190 = 0, "",'Data Conv'!A190)</f>
        <v/>
      </c>
      <c r="L190" s="95" t="str">
        <f>IF('Data Conv'!B190 = 0, "",'Data Conv'!B190)</f>
        <v/>
      </c>
      <c r="M190" s="122" t="str">
        <f>'EScalc Special'!R189</f>
        <v>Period</v>
      </c>
      <c r="N190" s="115" t="str">
        <f t="shared" ca="1" si="16"/>
        <v>iSPI(t)per</v>
      </c>
      <c r="O190" s="116" t="str">
        <f t="shared" ca="1" si="17"/>
        <v>iSPI(t)cum</v>
      </c>
      <c r="P190" s="117" t="str">
        <f t="shared" ca="1" si="15"/>
        <v>iSV(t)per</v>
      </c>
      <c r="Q190" s="117" t="str">
        <f t="shared" si="14"/>
        <v>wo DT</v>
      </c>
      <c r="R190" s="150" t="str">
        <f t="shared" si="18"/>
        <v>iSV(t)cum</v>
      </c>
    </row>
    <row r="191" spans="1:18" x14ac:dyDescent="0.2">
      <c r="A191" s="95" t="str">
        <f ca="1">'Data Conv'!G191</f>
        <v/>
      </c>
      <c r="B191" s="95" t="str">
        <f ca="1">'Data Conv'!H191</f>
        <v/>
      </c>
      <c r="C191" s="107" t="str">
        <f ca="1">'EScalc Special'!I190</f>
        <v xml:space="preserve">  SPI(t)per</v>
      </c>
      <c r="D191" s="20" t="str">
        <f ca="1">'EScalc Special'!J190</f>
        <v xml:space="preserve">  SPI(t)cum</v>
      </c>
      <c r="E191" s="22" t="str">
        <f ca="1">'EScalc Special'!K190</f>
        <v>AT</v>
      </c>
      <c r="F191" s="20" t="str">
        <f ca="1">'EScalc Special'!L190</f>
        <v xml:space="preserve">  SV(t)per</v>
      </c>
      <c r="G191" s="53" t="str">
        <f ca="1">'EScalc Special'!M190</f>
        <v xml:space="preserve"> SV(t)cum</v>
      </c>
      <c r="H191" s="137" t="str">
        <f xml:space="preserve"> IF(M191 = "Period", "Count iEV XX", 'EScalc Special'!U190)</f>
        <v>Count iEV XX</v>
      </c>
      <c r="I191" s="59" t="str">
        <f xml:space="preserve"> IF(M191 = "Period", "Count iPV XX", 'EScalc Special'!V190)</f>
        <v>Count iPV XX</v>
      </c>
      <c r="J191" s="147"/>
      <c r="K191" s="95" t="str">
        <f>IF('Data Conv'!A191 = 0, "",'Data Conv'!A191)</f>
        <v/>
      </c>
      <c r="L191" s="95" t="str">
        <f>IF('Data Conv'!B191 = 0, "",'Data Conv'!B191)</f>
        <v/>
      </c>
      <c r="M191" s="122" t="str">
        <f>'EScalc Special'!R190</f>
        <v>Period</v>
      </c>
      <c r="N191" s="115" t="str">
        <f t="shared" ca="1" si="16"/>
        <v>iSPI(t)per</v>
      </c>
      <c r="O191" s="116" t="str">
        <f t="shared" ca="1" si="17"/>
        <v>iSPI(t)cum</v>
      </c>
      <c r="P191" s="117" t="str">
        <f t="shared" ca="1" si="15"/>
        <v>iSV(t)per</v>
      </c>
      <c r="Q191" s="117" t="str">
        <f t="shared" si="14"/>
        <v>wo DT</v>
      </c>
      <c r="R191" s="150" t="str">
        <f t="shared" si="18"/>
        <v>iSV(t)cum</v>
      </c>
    </row>
    <row r="192" spans="1:18" x14ac:dyDescent="0.2">
      <c r="A192" s="95" t="str">
        <f ca="1">'Data Conv'!G192</f>
        <v/>
      </c>
      <c r="B192" s="95" t="str">
        <f ca="1">'Data Conv'!H192</f>
        <v/>
      </c>
      <c r="C192" s="107" t="str">
        <f ca="1">'EScalc Special'!I191</f>
        <v xml:space="preserve">  SPI(t)per</v>
      </c>
      <c r="D192" s="20" t="str">
        <f ca="1">'EScalc Special'!J191</f>
        <v xml:space="preserve">  SPI(t)cum</v>
      </c>
      <c r="E192" s="22" t="str">
        <f ca="1">'EScalc Special'!K191</f>
        <v>AT</v>
      </c>
      <c r="F192" s="20" t="str">
        <f ca="1">'EScalc Special'!L191</f>
        <v xml:space="preserve">  SV(t)per</v>
      </c>
      <c r="G192" s="53" t="str">
        <f ca="1">'EScalc Special'!M191</f>
        <v xml:space="preserve"> SV(t)cum</v>
      </c>
      <c r="H192" s="137" t="str">
        <f xml:space="preserve"> IF(M192 = "Period", "Count iEV XX", 'EScalc Special'!U191)</f>
        <v>Count iEV XX</v>
      </c>
      <c r="I192" s="59" t="str">
        <f xml:space="preserve"> IF(M192 = "Period", "Count iPV XX", 'EScalc Special'!V191)</f>
        <v>Count iPV XX</v>
      </c>
      <c r="J192" s="147"/>
      <c r="K192" s="95" t="str">
        <f>IF('Data Conv'!A192 = 0, "",'Data Conv'!A192)</f>
        <v/>
      </c>
      <c r="L192" s="95" t="str">
        <f>IF('Data Conv'!B192 = 0, "",'Data Conv'!B192)</f>
        <v/>
      </c>
      <c r="M192" s="122" t="str">
        <f>'EScalc Special'!R191</f>
        <v>Period</v>
      </c>
      <c r="N192" s="115" t="str">
        <f t="shared" ca="1" si="16"/>
        <v>iSPI(t)per</v>
      </c>
      <c r="O192" s="116" t="str">
        <f t="shared" ca="1" si="17"/>
        <v>iSPI(t)cum</v>
      </c>
      <c r="P192" s="117" t="str">
        <f t="shared" ca="1" si="15"/>
        <v>iSV(t)per</v>
      </c>
      <c r="Q192" s="117" t="str">
        <f t="shared" si="14"/>
        <v>wo DT</v>
      </c>
      <c r="R192" s="150" t="str">
        <f t="shared" si="18"/>
        <v>iSV(t)cum</v>
      </c>
    </row>
    <row r="193" spans="1:18" x14ac:dyDescent="0.2">
      <c r="A193" s="95" t="str">
        <f ca="1">'Data Conv'!G193</f>
        <v/>
      </c>
      <c r="B193" s="95" t="str">
        <f ca="1">'Data Conv'!H193</f>
        <v/>
      </c>
      <c r="C193" s="107" t="str">
        <f ca="1">'EScalc Special'!I192</f>
        <v xml:space="preserve">  SPI(t)per</v>
      </c>
      <c r="D193" s="20" t="str">
        <f ca="1">'EScalc Special'!J192</f>
        <v xml:space="preserve">  SPI(t)cum</v>
      </c>
      <c r="E193" s="22" t="str">
        <f ca="1">'EScalc Special'!K192</f>
        <v>AT</v>
      </c>
      <c r="F193" s="20" t="str">
        <f ca="1">'EScalc Special'!L192</f>
        <v xml:space="preserve">  SV(t)per</v>
      </c>
      <c r="G193" s="53" t="str">
        <f ca="1">'EScalc Special'!M192</f>
        <v xml:space="preserve"> SV(t)cum</v>
      </c>
      <c r="H193" s="137" t="str">
        <f xml:space="preserve"> IF(M193 = "Period", "Count iEV XX", 'EScalc Special'!U192)</f>
        <v>Count iEV XX</v>
      </c>
      <c r="I193" s="59" t="str">
        <f xml:space="preserve"> IF(M193 = "Period", "Count iPV XX", 'EScalc Special'!V192)</f>
        <v>Count iPV XX</v>
      </c>
      <c r="J193" s="147"/>
      <c r="K193" s="95" t="str">
        <f>IF('Data Conv'!A193 = 0, "",'Data Conv'!A193)</f>
        <v/>
      </c>
      <c r="L193" s="95" t="str">
        <f>IF('Data Conv'!B193 = 0, "",'Data Conv'!B193)</f>
        <v/>
      </c>
      <c r="M193" s="122" t="str">
        <f>'EScalc Special'!R192</f>
        <v>Period</v>
      </c>
      <c r="N193" s="115" t="str">
        <f t="shared" ca="1" si="16"/>
        <v>iSPI(t)per</v>
      </c>
      <c r="O193" s="116" t="str">
        <f t="shared" ca="1" si="17"/>
        <v>iSPI(t)cum</v>
      </c>
      <c r="P193" s="117" t="str">
        <f t="shared" ca="1" si="15"/>
        <v>iSV(t)per</v>
      </c>
      <c r="Q193" s="117" t="str">
        <f t="shared" si="14"/>
        <v>wo DT</v>
      </c>
      <c r="R193" s="150" t="str">
        <f t="shared" si="18"/>
        <v>iSV(t)cum</v>
      </c>
    </row>
    <row r="194" spans="1:18" x14ac:dyDescent="0.2">
      <c r="A194" s="95" t="str">
        <f ca="1">'Data Conv'!G194</f>
        <v/>
      </c>
      <c r="B194" s="95" t="str">
        <f ca="1">'Data Conv'!H194</f>
        <v/>
      </c>
      <c r="C194" s="107" t="str">
        <f ca="1">'EScalc Special'!I193</f>
        <v xml:space="preserve">  SPI(t)per</v>
      </c>
      <c r="D194" s="20" t="str">
        <f ca="1">'EScalc Special'!J193</f>
        <v xml:space="preserve">  SPI(t)cum</v>
      </c>
      <c r="E194" s="22" t="str">
        <f ca="1">'EScalc Special'!K193</f>
        <v>AT</v>
      </c>
      <c r="F194" s="20" t="str">
        <f ca="1">'EScalc Special'!L193</f>
        <v xml:space="preserve">  SV(t)per</v>
      </c>
      <c r="G194" s="53" t="str">
        <f ca="1">'EScalc Special'!M193</f>
        <v xml:space="preserve"> SV(t)cum</v>
      </c>
      <c r="H194" s="137" t="str">
        <f xml:space="preserve"> IF(M194 = "Period", "Count iEV XX", 'EScalc Special'!U193)</f>
        <v>Count iEV XX</v>
      </c>
      <c r="I194" s="59" t="str">
        <f xml:space="preserve"> IF(M194 = "Period", "Count iPV XX", 'EScalc Special'!V193)</f>
        <v>Count iPV XX</v>
      </c>
      <c r="J194" s="147"/>
      <c r="K194" s="95" t="str">
        <f>IF('Data Conv'!A194 = 0, "",'Data Conv'!A194)</f>
        <v/>
      </c>
      <c r="L194" s="95" t="str">
        <f>IF('Data Conv'!B194 = 0, "",'Data Conv'!B194)</f>
        <v/>
      </c>
      <c r="M194" s="122" t="str">
        <f>'EScalc Special'!R193</f>
        <v>Period</v>
      </c>
      <c r="N194" s="115" t="str">
        <f t="shared" ca="1" si="16"/>
        <v>iSPI(t)per</v>
      </c>
      <c r="O194" s="116" t="str">
        <f t="shared" ca="1" si="17"/>
        <v>iSPI(t)cum</v>
      </c>
      <c r="P194" s="117" t="str">
        <f t="shared" ca="1" si="15"/>
        <v>iSV(t)per</v>
      </c>
      <c r="Q194" s="117" t="str">
        <f t="shared" si="14"/>
        <v>wo DT</v>
      </c>
      <c r="R194" s="150" t="str">
        <f t="shared" si="18"/>
        <v>iSV(t)cum</v>
      </c>
    </row>
    <row r="195" spans="1:18" x14ac:dyDescent="0.2">
      <c r="A195" s="95" t="str">
        <f ca="1">'Data Conv'!G195</f>
        <v/>
      </c>
      <c r="B195" s="95" t="str">
        <f ca="1">'Data Conv'!H195</f>
        <v/>
      </c>
      <c r="C195" s="107" t="str">
        <f ca="1">'EScalc Special'!I194</f>
        <v xml:space="preserve">  SPI(t)per</v>
      </c>
      <c r="D195" s="20" t="str">
        <f ca="1">'EScalc Special'!J194</f>
        <v xml:space="preserve">  SPI(t)cum</v>
      </c>
      <c r="E195" s="22" t="str">
        <f ca="1">'EScalc Special'!K194</f>
        <v>AT</v>
      </c>
      <c r="F195" s="20" t="str">
        <f ca="1">'EScalc Special'!L194</f>
        <v xml:space="preserve">  SV(t)per</v>
      </c>
      <c r="G195" s="53" t="str">
        <f ca="1">'EScalc Special'!M194</f>
        <v xml:space="preserve"> SV(t)cum</v>
      </c>
      <c r="H195" s="137" t="str">
        <f xml:space="preserve"> IF(M195 = "Period", "Count iEV XX", 'EScalc Special'!U194)</f>
        <v>Count iEV XX</v>
      </c>
      <c r="I195" s="59" t="str">
        <f xml:space="preserve"> IF(M195 = "Period", "Count iPV XX", 'EScalc Special'!V194)</f>
        <v>Count iPV XX</v>
      </c>
      <c r="J195" s="147"/>
      <c r="K195" s="95" t="str">
        <f>IF('Data Conv'!A195 = 0, "",'Data Conv'!A195)</f>
        <v/>
      </c>
      <c r="L195" s="95" t="str">
        <f>IF('Data Conv'!B195 = 0, "",'Data Conv'!B195)</f>
        <v/>
      </c>
      <c r="M195" s="122" t="str">
        <f>'EScalc Special'!R194</f>
        <v>Period</v>
      </c>
      <c r="N195" s="115" t="str">
        <f t="shared" ca="1" si="16"/>
        <v>iSPI(t)per</v>
      </c>
      <c r="O195" s="116" t="str">
        <f t="shared" ca="1" si="17"/>
        <v>iSPI(t)cum</v>
      </c>
      <c r="P195" s="117" t="str">
        <f t="shared" ca="1" si="15"/>
        <v>iSV(t)per</v>
      </c>
      <c r="Q195" s="117" t="str">
        <f t="shared" si="14"/>
        <v>wo DT</v>
      </c>
      <c r="R195" s="150" t="str">
        <f t="shared" si="18"/>
        <v>iSV(t)cum</v>
      </c>
    </row>
    <row r="196" spans="1:18" x14ac:dyDescent="0.2">
      <c r="A196" s="95" t="str">
        <f ca="1">'Data Conv'!G196</f>
        <v/>
      </c>
      <c r="B196" s="95" t="str">
        <f ca="1">'Data Conv'!H196</f>
        <v/>
      </c>
      <c r="C196" s="107" t="str">
        <f ca="1">'EScalc Special'!I195</f>
        <v xml:space="preserve">  SPI(t)per</v>
      </c>
      <c r="D196" s="20" t="str">
        <f ca="1">'EScalc Special'!J195</f>
        <v xml:space="preserve">  SPI(t)cum</v>
      </c>
      <c r="E196" s="22" t="str">
        <f ca="1">'EScalc Special'!K195</f>
        <v>AT</v>
      </c>
      <c r="F196" s="20" t="str">
        <f ca="1">'EScalc Special'!L195</f>
        <v xml:space="preserve">  SV(t)per</v>
      </c>
      <c r="G196" s="53" t="str">
        <f ca="1">'EScalc Special'!M195</f>
        <v xml:space="preserve"> SV(t)cum</v>
      </c>
      <c r="H196" s="137" t="str">
        <f xml:space="preserve"> IF(M196 = "Period", "Count iEV XX", 'EScalc Special'!U195)</f>
        <v>Count iEV XX</v>
      </c>
      <c r="I196" s="59" t="str">
        <f xml:space="preserve"> IF(M196 = "Period", "Count iPV XX", 'EScalc Special'!V195)</f>
        <v>Count iPV XX</v>
      </c>
      <c r="J196" s="147"/>
      <c r="K196" s="95" t="str">
        <f>IF('Data Conv'!A196 = 0, "",'Data Conv'!A196)</f>
        <v/>
      </c>
      <c r="L196" s="95" t="str">
        <f>IF('Data Conv'!B196 = 0, "",'Data Conv'!B196)</f>
        <v/>
      </c>
      <c r="M196" s="122" t="str">
        <f>'EScalc Special'!R195</f>
        <v>Period</v>
      </c>
      <c r="N196" s="115" t="str">
        <f t="shared" ca="1" si="16"/>
        <v>iSPI(t)per</v>
      </c>
      <c r="O196" s="116" t="str">
        <f t="shared" ca="1" si="17"/>
        <v>iSPI(t)cum</v>
      </c>
      <c r="P196" s="117" t="str">
        <f t="shared" ca="1" si="15"/>
        <v>iSV(t)per</v>
      </c>
      <c r="Q196" s="117" t="str">
        <f t="shared" si="14"/>
        <v>wo DT</v>
      </c>
      <c r="R196" s="150" t="str">
        <f t="shared" si="18"/>
        <v>iSV(t)cum</v>
      </c>
    </row>
    <row r="197" spans="1:18" x14ac:dyDescent="0.2">
      <c r="A197" s="95" t="str">
        <f ca="1">'Data Conv'!G197</f>
        <v/>
      </c>
      <c r="B197" s="95" t="str">
        <f ca="1">'Data Conv'!H197</f>
        <v/>
      </c>
      <c r="C197" s="107" t="str">
        <f ca="1">'EScalc Special'!I196</f>
        <v xml:space="preserve">  SPI(t)per</v>
      </c>
      <c r="D197" s="20" t="str">
        <f ca="1">'EScalc Special'!J196</f>
        <v xml:space="preserve">  SPI(t)cum</v>
      </c>
      <c r="E197" s="22" t="str">
        <f ca="1">'EScalc Special'!K196</f>
        <v>AT</v>
      </c>
      <c r="F197" s="20" t="str">
        <f ca="1">'EScalc Special'!L196</f>
        <v xml:space="preserve">  SV(t)per</v>
      </c>
      <c r="G197" s="53" t="str">
        <f ca="1">'EScalc Special'!M196</f>
        <v xml:space="preserve"> SV(t)cum</v>
      </c>
      <c r="H197" s="137" t="str">
        <f xml:space="preserve"> IF(M197 = "Period", "Count iEV XX", 'EScalc Special'!U196)</f>
        <v>Count iEV XX</v>
      </c>
      <c r="I197" s="59" t="str">
        <f xml:space="preserve"> IF(M197 = "Period", "Count iPV XX", 'EScalc Special'!V196)</f>
        <v>Count iPV XX</v>
      </c>
      <c r="J197" s="147"/>
      <c r="K197" s="95" t="str">
        <f>IF('Data Conv'!A197 = 0, "",'Data Conv'!A197)</f>
        <v/>
      </c>
      <c r="L197" s="95" t="str">
        <f>IF('Data Conv'!B197 = 0, "",'Data Conv'!B197)</f>
        <v/>
      </c>
      <c r="M197" s="122" t="str">
        <f>'EScalc Special'!R196</f>
        <v>Period</v>
      </c>
      <c r="N197" s="115" t="str">
        <f t="shared" ca="1" si="16"/>
        <v>iSPI(t)per</v>
      </c>
      <c r="O197" s="116" t="str">
        <f t="shared" ca="1" si="17"/>
        <v>iSPI(t)cum</v>
      </c>
      <c r="P197" s="117" t="str">
        <f t="shared" ca="1" si="15"/>
        <v>iSV(t)per</v>
      </c>
      <c r="Q197" s="117" t="str">
        <f t="shared" si="14"/>
        <v>wo DT</v>
      </c>
      <c r="R197" s="150" t="str">
        <f t="shared" si="18"/>
        <v>iSV(t)cum</v>
      </c>
    </row>
    <row r="198" spans="1:18" x14ac:dyDescent="0.2">
      <c r="A198" s="95" t="str">
        <f ca="1">'Data Conv'!G198</f>
        <v/>
      </c>
      <c r="B198" s="95" t="str">
        <f ca="1">'Data Conv'!H198</f>
        <v/>
      </c>
      <c r="C198" s="107" t="str">
        <f ca="1">'EScalc Special'!I197</f>
        <v xml:space="preserve">  SPI(t)per</v>
      </c>
      <c r="D198" s="20" t="str">
        <f ca="1">'EScalc Special'!J197</f>
        <v xml:space="preserve">  SPI(t)cum</v>
      </c>
      <c r="E198" s="22" t="str">
        <f ca="1">'EScalc Special'!K197</f>
        <v>AT</v>
      </c>
      <c r="F198" s="20" t="str">
        <f ca="1">'EScalc Special'!L197</f>
        <v xml:space="preserve">  SV(t)per</v>
      </c>
      <c r="G198" s="53" t="str">
        <f ca="1">'EScalc Special'!M197</f>
        <v xml:space="preserve"> SV(t)cum</v>
      </c>
      <c r="H198" s="137" t="str">
        <f xml:space="preserve"> IF(M198 = "Period", "Count iEV XX", 'EScalc Special'!U197)</f>
        <v>Count iEV XX</v>
      </c>
      <c r="I198" s="59" t="str">
        <f xml:space="preserve"> IF(M198 = "Period", "Count iPV XX", 'EScalc Special'!V197)</f>
        <v>Count iPV XX</v>
      </c>
      <c r="J198" s="147"/>
      <c r="K198" s="95" t="str">
        <f>IF('Data Conv'!A198 = 0, "",'Data Conv'!A198)</f>
        <v/>
      </c>
      <c r="L198" s="95" t="str">
        <f>IF('Data Conv'!B198 = 0, "",'Data Conv'!B198)</f>
        <v/>
      </c>
      <c r="M198" s="122" t="str">
        <f>'EScalc Special'!R197</f>
        <v>Period</v>
      </c>
      <c r="N198" s="115" t="str">
        <f t="shared" ca="1" si="16"/>
        <v>iSPI(t)per</v>
      </c>
      <c r="O198" s="116" t="str">
        <f t="shared" ca="1" si="17"/>
        <v>iSPI(t)cum</v>
      </c>
      <c r="P198" s="117" t="str">
        <f t="shared" ca="1" si="15"/>
        <v>iSV(t)per</v>
      </c>
      <c r="Q198" s="117" t="str">
        <f t="shared" ref="Q198:Q203" si="19">IF(ISNUMBER($K198), $Q197 + $P198, IF($K198 = "XX", $Q197 + $P198, "wo DT"))</f>
        <v>wo DT</v>
      </c>
      <c r="R198" s="150" t="str">
        <f t="shared" si="18"/>
        <v>iSV(t)cum</v>
      </c>
    </row>
    <row r="199" spans="1:18" x14ac:dyDescent="0.2">
      <c r="A199" s="95" t="str">
        <f ca="1">'Data Conv'!G199</f>
        <v/>
      </c>
      <c r="B199" s="95" t="str">
        <f ca="1">'Data Conv'!H199</f>
        <v/>
      </c>
      <c r="C199" s="107" t="str">
        <f ca="1">'EScalc Special'!I198</f>
        <v xml:space="preserve">  SPI(t)per</v>
      </c>
      <c r="D199" s="20" t="str">
        <f ca="1">'EScalc Special'!J198</f>
        <v xml:space="preserve">  SPI(t)cum</v>
      </c>
      <c r="E199" s="22" t="str">
        <f ca="1">'EScalc Special'!K198</f>
        <v>AT</v>
      </c>
      <c r="F199" s="20" t="str">
        <f ca="1">'EScalc Special'!L198</f>
        <v xml:space="preserve">  SV(t)per</v>
      </c>
      <c r="G199" s="53" t="str">
        <f ca="1">'EScalc Special'!M198</f>
        <v xml:space="preserve"> SV(t)cum</v>
      </c>
      <c r="H199" s="137" t="str">
        <f xml:space="preserve"> IF(M199 = "Period", "Count iEV XX", 'EScalc Special'!U198)</f>
        <v>Count iEV XX</v>
      </c>
      <c r="I199" s="59" t="str">
        <f xml:space="preserve"> IF(M199 = "Period", "Count iPV XX", 'EScalc Special'!V198)</f>
        <v>Count iPV XX</v>
      </c>
      <c r="J199" s="147"/>
      <c r="K199" s="95" t="str">
        <f>IF('Data Conv'!A199 = 0, "",'Data Conv'!A199)</f>
        <v/>
      </c>
      <c r="L199" s="95" t="str">
        <f>IF('Data Conv'!B199 = 0, "",'Data Conv'!B199)</f>
        <v/>
      </c>
      <c r="M199" s="122" t="str">
        <f>'EScalc Special'!R198</f>
        <v>Period</v>
      </c>
      <c r="N199" s="115" t="str">
        <f t="shared" ca="1" si="16"/>
        <v>iSPI(t)per</v>
      </c>
      <c r="O199" s="116" t="str">
        <f t="shared" ca="1" si="17"/>
        <v>iSPI(t)cum</v>
      </c>
      <c r="P199" s="117" t="str">
        <f t="shared" ref="P199:P203" ca="1" si="20">IF(ISNUMBER($K199), OFFSET($F199,-$H199,0) + IF($L199 = "XX", 1, 0), IF(NOT(OR($K199 = "XX", ISNUMBER($K199))), "iSV(t)per", IF(AND($K199 = "XX", $L199 = "XX"), 0, IF($L199 = "XX", 1, IF($K199 = "XX", -1, "iSV(t)per")))))</f>
        <v>iSV(t)per</v>
      </c>
      <c r="Q199" s="117" t="str">
        <f t="shared" si="19"/>
        <v>wo DT</v>
      </c>
      <c r="R199" s="150" t="str">
        <f t="shared" si="18"/>
        <v>iSV(t)cum</v>
      </c>
    </row>
    <row r="200" spans="1:18" x14ac:dyDescent="0.2">
      <c r="A200" s="95" t="str">
        <f ca="1">'Data Conv'!G200</f>
        <v/>
      </c>
      <c r="B200" s="95" t="str">
        <f ca="1">'Data Conv'!H200</f>
        <v/>
      </c>
      <c r="C200" s="107" t="str">
        <f ca="1">'EScalc Special'!I199</f>
        <v xml:space="preserve">  SPI(t)per</v>
      </c>
      <c r="D200" s="20" t="str">
        <f ca="1">'EScalc Special'!J199</f>
        <v xml:space="preserve">  SPI(t)cum</v>
      </c>
      <c r="E200" s="22" t="str">
        <f ca="1">'EScalc Special'!K199</f>
        <v>AT</v>
      </c>
      <c r="F200" s="20" t="str">
        <f ca="1">'EScalc Special'!L199</f>
        <v xml:space="preserve">  SV(t)per</v>
      </c>
      <c r="G200" s="53" t="str">
        <f ca="1">'EScalc Special'!M199</f>
        <v xml:space="preserve"> SV(t)cum</v>
      </c>
      <c r="H200" s="137" t="str">
        <f xml:space="preserve"> IF(M200 = "Period", "Count iEV XX", 'EScalc Special'!U199)</f>
        <v>Count iEV XX</v>
      </c>
      <c r="I200" s="59" t="str">
        <f xml:space="preserve"> IF(M200 = "Period", "Count iPV XX", 'EScalc Special'!V199)</f>
        <v>Count iPV XX</v>
      </c>
      <c r="J200" s="147"/>
      <c r="K200" s="95" t="str">
        <f>IF('Data Conv'!A200 = 0, "",'Data Conv'!A200)</f>
        <v/>
      </c>
      <c r="L200" s="95" t="str">
        <f>IF('Data Conv'!B200 = 0, "",'Data Conv'!B200)</f>
        <v/>
      </c>
      <c r="M200" s="122" t="str">
        <f>'EScalc Special'!R199</f>
        <v>Period</v>
      </c>
      <c r="N200" s="115" t="str">
        <f t="shared" ca="1" si="16"/>
        <v>iSPI(t)per</v>
      </c>
      <c r="O200" s="116" t="str">
        <f t="shared" ca="1" si="17"/>
        <v>iSPI(t)cum</v>
      </c>
      <c r="P200" s="117" t="str">
        <f t="shared" ca="1" si="20"/>
        <v>iSV(t)per</v>
      </c>
      <c r="Q200" s="117" t="str">
        <f t="shared" si="19"/>
        <v>wo DT</v>
      </c>
      <c r="R200" s="150" t="str">
        <f t="shared" si="18"/>
        <v>iSV(t)cum</v>
      </c>
    </row>
    <row r="201" spans="1:18" x14ac:dyDescent="0.2">
      <c r="A201" s="95" t="str">
        <f ca="1">'Data Conv'!G201</f>
        <v/>
      </c>
      <c r="B201" s="95" t="str">
        <f ca="1">'Data Conv'!H201</f>
        <v/>
      </c>
      <c r="C201" s="107" t="str">
        <f ca="1">'EScalc Special'!I200</f>
        <v xml:space="preserve">  SPI(t)per</v>
      </c>
      <c r="D201" s="20" t="str">
        <f ca="1">'EScalc Special'!J200</f>
        <v xml:space="preserve">  SPI(t)cum</v>
      </c>
      <c r="E201" s="22" t="str">
        <f ca="1">'EScalc Special'!K200</f>
        <v>AT</v>
      </c>
      <c r="F201" s="20" t="str">
        <f ca="1">'EScalc Special'!L200</f>
        <v xml:space="preserve">  SV(t)per</v>
      </c>
      <c r="G201" s="53" t="str">
        <f ca="1">'EScalc Special'!M200</f>
        <v xml:space="preserve"> SV(t)cum</v>
      </c>
      <c r="H201" s="137" t="str">
        <f xml:space="preserve"> IF(M201 = "Period", "Count iEV XX", 'EScalc Special'!U200)</f>
        <v>Count iEV XX</v>
      </c>
      <c r="I201" s="59" t="str">
        <f xml:space="preserve"> IF(M201 = "Period", "Count iPV XX", 'EScalc Special'!V200)</f>
        <v>Count iPV XX</v>
      </c>
      <c r="J201" s="147"/>
      <c r="K201" s="95" t="str">
        <f>IF('Data Conv'!A201 = 0, "",'Data Conv'!A201)</f>
        <v/>
      </c>
      <c r="L201" s="95" t="str">
        <f>IF('Data Conv'!B201 = 0, "",'Data Conv'!B201)</f>
        <v/>
      </c>
      <c r="M201" s="122" t="str">
        <f>'EScalc Special'!R200</f>
        <v>Period</v>
      </c>
      <c r="N201" s="115" t="str">
        <f t="shared" ca="1" si="16"/>
        <v>iSPI(t)per</v>
      </c>
      <c r="O201" s="116" t="str">
        <f t="shared" ca="1" si="17"/>
        <v>iSPI(t)cum</v>
      </c>
      <c r="P201" s="117" t="str">
        <f t="shared" ca="1" si="20"/>
        <v>iSV(t)per</v>
      </c>
      <c r="Q201" s="117" t="str">
        <f t="shared" si="19"/>
        <v>wo DT</v>
      </c>
      <c r="R201" s="150" t="str">
        <f t="shared" si="18"/>
        <v>iSV(t)cum</v>
      </c>
    </row>
    <row r="202" spans="1:18" x14ac:dyDescent="0.2">
      <c r="A202" s="95" t="str">
        <f ca="1">'Data Conv'!G202</f>
        <v/>
      </c>
      <c r="B202" s="95" t="str">
        <f ca="1">'Data Conv'!H202</f>
        <v/>
      </c>
      <c r="C202" s="107" t="str">
        <f ca="1">'EScalc Special'!I201</f>
        <v xml:space="preserve">  SPI(t)per</v>
      </c>
      <c r="D202" s="20" t="str">
        <f ca="1">'EScalc Special'!J201</f>
        <v xml:space="preserve">  SPI(t)cum</v>
      </c>
      <c r="E202" s="22" t="str">
        <f ca="1">'EScalc Special'!K201</f>
        <v>AT</v>
      </c>
      <c r="F202" s="20" t="str">
        <f ca="1">'EScalc Special'!L201</f>
        <v xml:space="preserve">  SV(t)per</v>
      </c>
      <c r="G202" s="53" t="str">
        <f ca="1">'EScalc Special'!M201</f>
        <v xml:space="preserve"> SV(t)cum</v>
      </c>
      <c r="H202" s="137" t="str">
        <f xml:space="preserve"> IF(M202 = "Period", "Count iEV XX", 'EScalc Special'!U201)</f>
        <v>Count iEV XX</v>
      </c>
      <c r="I202" s="59" t="str">
        <f xml:space="preserve"> IF(M202 = "Period", "Count iPV XX", 'EScalc Special'!V201)</f>
        <v>Count iPV XX</v>
      </c>
      <c r="J202" s="147"/>
      <c r="K202" s="95" t="str">
        <f>IF('Data Conv'!A202 = 0, "",'Data Conv'!A202)</f>
        <v/>
      </c>
      <c r="L202" s="95" t="str">
        <f>IF('Data Conv'!B202 = 0, "",'Data Conv'!B202)</f>
        <v/>
      </c>
      <c r="M202" s="122" t="str">
        <f>'EScalc Special'!R201</f>
        <v>Period</v>
      </c>
      <c r="N202" s="115" t="str">
        <f t="shared" ca="1" si="16"/>
        <v>iSPI(t)per</v>
      </c>
      <c r="O202" s="116" t="str">
        <f t="shared" ca="1" si="17"/>
        <v>iSPI(t)cum</v>
      </c>
      <c r="P202" s="117" t="str">
        <f t="shared" ca="1" si="20"/>
        <v>iSV(t)per</v>
      </c>
      <c r="Q202" s="117" t="str">
        <f t="shared" si="19"/>
        <v>wo DT</v>
      </c>
      <c r="R202" s="150" t="str">
        <f t="shared" si="18"/>
        <v>iSV(t)cum</v>
      </c>
    </row>
    <row r="203" spans="1:18" ht="13.5" thickBot="1" x14ac:dyDescent="0.25">
      <c r="A203" s="95" t="str">
        <f ca="1">'Data Conv'!G203</f>
        <v/>
      </c>
      <c r="B203" s="95" t="str">
        <f ca="1">'Data Conv'!H203</f>
        <v/>
      </c>
      <c r="C203" s="107" t="str">
        <f ca="1">'EScalc Special'!I202</f>
        <v xml:space="preserve">  SPI(t)per</v>
      </c>
      <c r="D203" s="20" t="str">
        <f ca="1">'EScalc Special'!J202</f>
        <v xml:space="preserve">  SPI(t)cum</v>
      </c>
      <c r="E203" s="22" t="str">
        <f ca="1">'EScalc Special'!K202</f>
        <v>AT</v>
      </c>
      <c r="F203" s="20" t="str">
        <f ca="1">'EScalc Special'!L202</f>
        <v xml:space="preserve">  SV(t)per</v>
      </c>
      <c r="G203" s="53" t="str">
        <f ca="1">'EScalc Special'!M202</f>
        <v xml:space="preserve"> SV(t)cum</v>
      </c>
      <c r="H203" s="137" t="str">
        <f xml:space="preserve"> IF(M203 = "Period", "Count iEV XX", 'EScalc Special'!U202)</f>
        <v>Count iEV XX</v>
      </c>
      <c r="I203" s="59" t="str">
        <f xml:space="preserve"> IF(M203 = "Period", "Count iPV XX", 'EScalc Special'!V202)</f>
        <v>Count iPV XX</v>
      </c>
      <c r="J203" s="147"/>
      <c r="K203" s="95" t="str">
        <f>IF('Data Conv'!A203 = 0, "",'Data Conv'!A203)</f>
        <v/>
      </c>
      <c r="L203" s="95" t="str">
        <f>IF('Data Conv'!B203 = 0, "",'Data Conv'!B203)</f>
        <v/>
      </c>
      <c r="M203" s="122" t="str">
        <f>'EScalc Special'!R202</f>
        <v>Period</v>
      </c>
      <c r="N203" s="115" t="str">
        <f t="shared" ca="1" si="16"/>
        <v>iSPI(t)per</v>
      </c>
      <c r="O203" s="116" t="str">
        <f t="shared" ca="1" si="17"/>
        <v>iSPI(t)cum</v>
      </c>
      <c r="P203" s="117" t="str">
        <f t="shared" ca="1" si="20"/>
        <v>iSV(t)per</v>
      </c>
      <c r="Q203" s="117" t="str">
        <f t="shared" si="19"/>
        <v>wo DT</v>
      </c>
      <c r="R203" s="150" t="str">
        <f t="shared" si="18"/>
        <v>iSV(t)cum</v>
      </c>
    </row>
    <row r="204" spans="1:18" ht="13.5" thickBot="1" x14ac:dyDescent="0.25">
      <c r="K204" s="40" t="str">
        <f>'EScalc Special'!P203</f>
        <v>EVp=0 Periods</v>
      </c>
      <c r="L204" s="40" t="str">
        <f>'EScalc Special'!Q203</f>
        <v>PVp=0 Periods</v>
      </c>
    </row>
    <row r="205" spans="1:18" ht="13.5" thickBot="1" x14ac:dyDescent="0.25">
      <c r="K205" s="41">
        <f>'EScalc Special'!P204</f>
        <v>0</v>
      </c>
      <c r="L205" s="41">
        <f>'EScalc Special'!Q204</f>
        <v>0</v>
      </c>
    </row>
    <row r="206" spans="1:18" ht="13.5" thickBot="1" x14ac:dyDescent="0.25">
      <c r="K206" s="46" t="str">
        <f>'EScalc Special'!P205</f>
        <v>EV Periods</v>
      </c>
      <c r="L206" s="43" t="str">
        <f>'EScalc Special'!Q205</f>
        <v>PV Periods</v>
      </c>
    </row>
    <row r="207" spans="1:18" ht="13.5" thickBot="1" x14ac:dyDescent="0.25">
      <c r="K207" s="47">
        <f>'EScalc Special'!P206</f>
        <v>0</v>
      </c>
      <c r="L207" s="42">
        <f>'EScalc Special'!Q206</f>
        <v>0</v>
      </c>
    </row>
    <row r="208" spans="1:18" ht="13.5" thickBot="1" x14ac:dyDescent="0.25">
      <c r="K208" s="69" t="str">
        <f>'EScalc Special'!P207</f>
        <v>Actual Periods</v>
      </c>
      <c r="L208" s="142" t="str">
        <f>'EScalc Special'!Q207</f>
        <v>Total Plan Dur</v>
      </c>
    </row>
    <row r="209" spans="11:12" ht="13.5" thickBot="1" x14ac:dyDescent="0.25">
      <c r="K209" s="68">
        <f>'EScalc Special'!P208</f>
        <v>0</v>
      </c>
      <c r="L209" s="68">
        <f>'EScalc Special'!Q208</f>
        <v>0</v>
      </c>
    </row>
  </sheetData>
  <phoneticPr fontId="5" type="noConversion"/>
  <pageMargins left="0.75" right="0.75" top="1" bottom="1" header="0.5" footer="0.5"/>
  <pageSetup orientation="portrait" verticalDpi="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011EF9-534F-4F6D-8314-9B448139552B}">
  <sheetPr>
    <tabColor theme="7" tint="0.39997558519241921"/>
  </sheetPr>
  <dimension ref="A1:Y203"/>
  <sheetViews>
    <sheetView workbookViewId="0">
      <selection activeCell="AA38" sqref="AA38"/>
    </sheetView>
  </sheetViews>
  <sheetFormatPr defaultRowHeight="12.75" x14ac:dyDescent="0.2"/>
  <cols>
    <col min="4" max="4" width="15.42578125" style="6" customWidth="1"/>
    <col min="5" max="6" width="15.42578125" customWidth="1"/>
    <col min="7" max="7" width="1.85546875" customWidth="1"/>
    <col min="8" max="8" width="10.7109375" hidden="1" customWidth="1"/>
    <col min="9" max="10" width="10.7109375" style="257" hidden="1" customWidth="1"/>
    <col min="11" max="11" width="14.5703125" hidden="1" customWidth="1"/>
    <col min="12" max="12" width="13.85546875" hidden="1" customWidth="1"/>
    <col min="13" max="13" width="1.85546875" hidden="1" customWidth="1"/>
    <col min="14" max="16" width="10.7109375" hidden="1" customWidth="1"/>
    <col min="17" max="18" width="13.85546875" hidden="1" customWidth="1"/>
    <col min="19" max="19" width="13.5703125" customWidth="1"/>
    <col min="20" max="20" width="9.140625" customWidth="1"/>
    <col min="23" max="25" width="15.42578125" customWidth="1"/>
  </cols>
  <sheetData>
    <row r="1" spans="1:25" ht="21" customHeight="1" thickBot="1" x14ac:dyDescent="0.25">
      <c r="A1" s="320" t="str">
        <f>'EScalc Special'!R1</f>
        <v>Period</v>
      </c>
      <c r="B1" s="62" t="str">
        <f>'EScalc Special'!P1</f>
        <v>iEVcum</v>
      </c>
      <c r="C1" s="62" t="str">
        <f>'EScalc Special'!Q1</f>
        <v>iPVcum</v>
      </c>
      <c r="D1" s="324" t="s">
        <v>145</v>
      </c>
      <c r="E1" s="296" t="s">
        <v>146</v>
      </c>
      <c r="F1" s="295" t="str">
        <f>'EScalc Special'!Y1</f>
        <v>Normalized ES</v>
      </c>
      <c r="G1" s="321"/>
      <c r="H1" s="305" t="s">
        <v>149</v>
      </c>
      <c r="I1" s="305" t="s">
        <v>147</v>
      </c>
      <c r="J1" s="305" t="s">
        <v>151</v>
      </c>
      <c r="K1" s="322" t="s">
        <v>155</v>
      </c>
      <c r="L1" s="304" t="s">
        <v>153</v>
      </c>
      <c r="M1" s="321"/>
      <c r="N1" s="308" t="s">
        <v>150</v>
      </c>
      <c r="O1" s="308" t="s">
        <v>148</v>
      </c>
      <c r="P1" s="308" t="s">
        <v>152</v>
      </c>
      <c r="Q1" s="308" t="s">
        <v>156</v>
      </c>
      <c r="R1" s="308" t="s">
        <v>154</v>
      </c>
      <c r="T1" s="320" t="s">
        <v>20</v>
      </c>
      <c r="U1" s="62" t="s">
        <v>48</v>
      </c>
      <c r="V1" s="62" t="s">
        <v>49</v>
      </c>
      <c r="W1" s="324" t="s">
        <v>145</v>
      </c>
      <c r="X1" s="296" t="s">
        <v>146</v>
      </c>
      <c r="Y1" s="295" t="s">
        <v>144</v>
      </c>
    </row>
    <row r="2" spans="1:25" ht="13.5" thickBot="1" x14ac:dyDescent="0.25">
      <c r="A2" s="60"/>
      <c r="B2" s="333"/>
      <c r="C2" s="333"/>
      <c r="D2" s="325"/>
      <c r="E2" s="297"/>
      <c r="F2" s="292"/>
      <c r="G2" s="313"/>
      <c r="H2" s="306"/>
      <c r="I2" s="307"/>
      <c r="J2" s="307"/>
      <c r="K2" s="318"/>
      <c r="L2" s="307"/>
      <c r="M2" s="312"/>
      <c r="N2" s="309"/>
      <c r="O2" s="310"/>
      <c r="P2" s="311"/>
      <c r="Q2" s="311"/>
      <c r="R2" s="311"/>
      <c r="T2" s="60"/>
      <c r="U2" s="333"/>
      <c r="V2" s="333"/>
      <c r="W2" s="325"/>
      <c r="X2" s="297"/>
      <c r="Y2" s="292"/>
    </row>
    <row r="3" spans="1:25" x14ac:dyDescent="0.2">
      <c r="A3" s="61" t="str">
        <f>'EScalc Special'!R3</f>
        <v>Period</v>
      </c>
      <c r="B3" s="25" t="str">
        <f>'EScalc Special'!P3</f>
        <v/>
      </c>
      <c r="C3" s="25" t="str">
        <f>'EScalc Special'!Q3</f>
        <v/>
      </c>
      <c r="D3" s="326" t="str">
        <f>IF(ISNUMBER(B3),B3, IF(B3 = "XX", L3," "))</f>
        <v xml:space="preserve"> </v>
      </c>
      <c r="E3" s="327" t="str">
        <f>IF(ISNUMBER(C3),C3, IF(C3 = "XX", R3," "))</f>
        <v xml:space="preserve"> </v>
      </c>
      <c r="F3" s="314" t="str">
        <f ca="1">'EScalc Special'!Y3</f>
        <v xml:space="preserve"> </v>
      </c>
      <c r="G3" s="312"/>
      <c r="H3" s="298" t="str">
        <f>IF(B3 = "XX", A3, "N")</f>
        <v>N</v>
      </c>
      <c r="I3" s="299">
        <f t="shared" ref="I3:I7" ca="1" si="0">IF(ISNUMBER(H3), IF(OFFSET($H$2, H3-1,0) = "N", 1, I2 + 1), 0)</f>
        <v>0</v>
      </c>
      <c r="J3" s="300" t="str">
        <f t="shared" ref="J3:J18" ca="1" si="1">IF(AND(ISNUMBER(H3),I4 = 0), I3, IF(ISNUMBER(H3), J4, "X"))</f>
        <v>X</v>
      </c>
      <c r="K3" s="316" t="str">
        <f t="shared" ref="K3:K7" ca="1" si="2" xml:space="preserve"> IF(AND(ISNUMBER(OFFSET(H3,J3-1,0)), ISNUMBER(H3)),(OFFSET(B3, J3, 0) -IF(I3 =1, B2, "X"))/(J3+1), "X")</f>
        <v>X</v>
      </c>
      <c r="L3" s="319" t="str">
        <f t="shared" ref="L3:L7" ca="1" si="3" xml:space="preserve"> IF(ISNUMBER(J3), IF(ISNUMBER(K3), B2 + K3, IF(ISNUMBER(J3), L2 + OFFSET(K3,1-I3,0), "X")), "X")</f>
        <v>X</v>
      </c>
      <c r="M3" s="312"/>
      <c r="N3" s="301" t="str">
        <f t="shared" ref="N3:N34" si="4">IF(C3 = "XX", A3, "N")</f>
        <v>N</v>
      </c>
      <c r="O3" s="302">
        <f t="shared" ref="O3:O34" ca="1" si="5">IF(ISNUMBER(N3), IF(OFFSET($N$2, N3-1,0) = "N", 1, O2 + 1), 0)</f>
        <v>0</v>
      </c>
      <c r="P3" s="303" t="str">
        <f t="shared" ref="P3:P15" ca="1" si="6">IF(AND(ISNUMBER(N3),O4 = 0), O3, IF(ISNUMBER(N3), P4, "X"))</f>
        <v>X</v>
      </c>
      <c r="Q3" s="317" t="str">
        <f t="shared" ref="Q3:Q34" ca="1" si="7" xml:space="preserve"> IF(AND(ISNUMBER(OFFSET(N3,P3-1,0)), ISNUMBER(N3)),(OFFSET(C3, P3, 0) -IF(O3 =1, C2, "X"))/(P3 + 1), "X")</f>
        <v>X</v>
      </c>
      <c r="R3" s="323" t="str">
        <f t="shared" ref="R3:R16" ca="1" si="8" xml:space="preserve"> IF(ISNUMBER(P3), IF(ISNUMBER(Q3), C2 + Q3, IF(ISNUMBER(P3), R2 + OFFSET(Q3,1-O3,0), "X")), "X")</f>
        <v>X</v>
      </c>
      <c r="T3" s="330">
        <v>1</v>
      </c>
      <c r="U3" s="25">
        <v>93</v>
      </c>
      <c r="V3" s="25">
        <v>93</v>
      </c>
      <c r="W3" s="326">
        <v>93</v>
      </c>
      <c r="X3" s="327">
        <v>93</v>
      </c>
      <c r="Y3" s="314">
        <v>1</v>
      </c>
    </row>
    <row r="4" spans="1:25" x14ac:dyDescent="0.2">
      <c r="A4" s="61" t="str">
        <f>'EScalc Special'!R4</f>
        <v>Period</v>
      </c>
      <c r="B4" s="25" t="str">
        <f>'EScalc Special'!P4</f>
        <v/>
      </c>
      <c r="C4" s="25" t="str">
        <f>'EScalc Special'!Q4</f>
        <v/>
      </c>
      <c r="D4" s="326" t="str">
        <f t="shared" ref="D4:D67" si="9">IF(ISNUMBER(B4),B4, IF(B4 = "XX", L4," "))</f>
        <v xml:space="preserve"> </v>
      </c>
      <c r="E4" s="328" t="str">
        <f t="shared" ref="E4:E67" si="10">IF(ISNUMBER(C4),C4, IF(C4 = "XX", R4," "))</f>
        <v xml:space="preserve"> </v>
      </c>
      <c r="F4" s="315" t="str">
        <f ca="1">'EScalc Special'!Y4</f>
        <v xml:space="preserve"> </v>
      </c>
      <c r="G4" s="312"/>
      <c r="H4" s="298" t="str">
        <f t="shared" ref="H4:H67" si="11">IF(B4 = "XX", A4, "N")</f>
        <v>N</v>
      </c>
      <c r="I4" s="299">
        <f t="shared" ca="1" si="0"/>
        <v>0</v>
      </c>
      <c r="J4" s="300" t="str">
        <f t="shared" ca="1" si="1"/>
        <v>X</v>
      </c>
      <c r="K4" s="316" t="str">
        <f t="shared" ca="1" si="2"/>
        <v>X</v>
      </c>
      <c r="L4" s="319" t="str">
        <f t="shared" ca="1" si="3"/>
        <v>X</v>
      </c>
      <c r="M4" s="312"/>
      <c r="N4" s="301" t="str">
        <f t="shared" si="4"/>
        <v>N</v>
      </c>
      <c r="O4" s="302">
        <f t="shared" ca="1" si="5"/>
        <v>0</v>
      </c>
      <c r="P4" s="303" t="str">
        <f t="shared" ca="1" si="6"/>
        <v>X</v>
      </c>
      <c r="Q4" s="317" t="str">
        <f t="shared" ca="1" si="7"/>
        <v>X</v>
      </c>
      <c r="R4" s="323" t="str">
        <f t="shared" ca="1" si="8"/>
        <v>X</v>
      </c>
      <c r="T4" s="330">
        <v>2</v>
      </c>
      <c r="U4" s="25">
        <v>644</v>
      </c>
      <c r="V4" s="25">
        <v>644</v>
      </c>
      <c r="W4" s="326">
        <v>644</v>
      </c>
      <c r="X4" s="328">
        <v>644</v>
      </c>
      <c r="Y4" s="315">
        <v>2</v>
      </c>
    </row>
    <row r="5" spans="1:25" x14ac:dyDescent="0.2">
      <c r="A5" s="61" t="str">
        <f>'EScalc Special'!R5</f>
        <v>Period</v>
      </c>
      <c r="B5" s="25" t="str">
        <f>'EScalc Special'!P5</f>
        <v/>
      </c>
      <c r="C5" s="25" t="str">
        <f>'EScalc Special'!Q5</f>
        <v/>
      </c>
      <c r="D5" s="326" t="str">
        <f t="shared" si="9"/>
        <v xml:space="preserve"> </v>
      </c>
      <c r="E5" s="328" t="str">
        <f t="shared" si="10"/>
        <v xml:space="preserve"> </v>
      </c>
      <c r="F5" s="315" t="str">
        <f ca="1">'EScalc Special'!Y5</f>
        <v xml:space="preserve"> </v>
      </c>
      <c r="G5" s="312"/>
      <c r="H5" s="298" t="str">
        <f t="shared" si="11"/>
        <v>N</v>
      </c>
      <c r="I5" s="299">
        <f t="shared" ca="1" si="0"/>
        <v>0</v>
      </c>
      <c r="J5" s="300" t="str">
        <f t="shared" ca="1" si="1"/>
        <v>X</v>
      </c>
      <c r="K5" s="316" t="str">
        <f t="shared" ca="1" si="2"/>
        <v>X</v>
      </c>
      <c r="L5" s="319" t="str">
        <f t="shared" ca="1" si="3"/>
        <v>X</v>
      </c>
      <c r="M5" s="312"/>
      <c r="N5" s="301" t="str">
        <f t="shared" si="4"/>
        <v>N</v>
      </c>
      <c r="O5" s="302">
        <f t="shared" ca="1" si="5"/>
        <v>0</v>
      </c>
      <c r="P5" s="303" t="str">
        <f t="shared" ca="1" si="6"/>
        <v>X</v>
      </c>
      <c r="Q5" s="317" t="str">
        <f t="shared" ca="1" si="7"/>
        <v>X</v>
      </c>
      <c r="R5" s="323" t="str">
        <f t="shared" ca="1" si="8"/>
        <v>X</v>
      </c>
      <c r="T5" s="330">
        <v>3</v>
      </c>
      <c r="U5" s="25">
        <v>975</v>
      </c>
      <c r="V5" s="25">
        <v>1710</v>
      </c>
      <c r="W5" s="326">
        <v>975</v>
      </c>
      <c r="X5" s="328">
        <v>1710</v>
      </c>
      <c r="Y5" s="315">
        <v>2.3919502194086757</v>
      </c>
    </row>
    <row r="6" spans="1:25" x14ac:dyDescent="0.2">
      <c r="A6" s="61" t="str">
        <f>'EScalc Special'!R6</f>
        <v>Period</v>
      </c>
      <c r="B6" s="25" t="str">
        <f>'EScalc Special'!P6</f>
        <v/>
      </c>
      <c r="C6" s="25" t="str">
        <f>'EScalc Special'!Q6</f>
        <v/>
      </c>
      <c r="D6" s="326" t="str">
        <f t="shared" si="9"/>
        <v xml:space="preserve"> </v>
      </c>
      <c r="E6" s="328" t="str">
        <f t="shared" si="10"/>
        <v xml:space="preserve"> </v>
      </c>
      <c r="F6" s="315" t="str">
        <f ca="1">'EScalc Special'!Y6</f>
        <v xml:space="preserve"> </v>
      </c>
      <c r="G6" s="312"/>
      <c r="H6" s="298" t="str">
        <f t="shared" si="11"/>
        <v>N</v>
      </c>
      <c r="I6" s="299">
        <f t="shared" ca="1" si="0"/>
        <v>0</v>
      </c>
      <c r="J6" s="300" t="str">
        <f t="shared" ca="1" si="1"/>
        <v>X</v>
      </c>
      <c r="K6" s="316" t="str">
        <f t="shared" ca="1" si="2"/>
        <v>X</v>
      </c>
      <c r="L6" s="319" t="str">
        <f t="shared" ca="1" si="3"/>
        <v>X</v>
      </c>
      <c r="M6" s="312"/>
      <c r="N6" s="301" t="str">
        <f t="shared" si="4"/>
        <v>N</v>
      </c>
      <c r="O6" s="302">
        <f t="shared" ca="1" si="5"/>
        <v>0</v>
      </c>
      <c r="P6" s="303" t="str">
        <f t="shared" ca="1" si="6"/>
        <v>X</v>
      </c>
      <c r="Q6" s="317" t="str">
        <f t="shared" ca="1" si="7"/>
        <v>X</v>
      </c>
      <c r="R6" s="323" t="str">
        <f t="shared" ca="1" si="8"/>
        <v>X</v>
      </c>
      <c r="T6" s="330">
        <v>4</v>
      </c>
      <c r="U6" s="25">
        <v>1275</v>
      </c>
      <c r="V6" s="25">
        <v>2397</v>
      </c>
      <c r="W6" s="326">
        <v>1275</v>
      </c>
      <c r="X6" s="328">
        <v>2397</v>
      </c>
      <c r="Y6" s="315">
        <v>2.7345405227081119</v>
      </c>
    </row>
    <row r="7" spans="1:25" x14ac:dyDescent="0.2">
      <c r="A7" s="61" t="str">
        <f>'EScalc Special'!R7</f>
        <v>Period</v>
      </c>
      <c r="B7" s="25" t="str">
        <f>'EScalc Special'!P7</f>
        <v/>
      </c>
      <c r="C7" s="25" t="str">
        <f>'EScalc Special'!Q7</f>
        <v/>
      </c>
      <c r="D7" s="326" t="str">
        <f t="shared" si="9"/>
        <v xml:space="preserve"> </v>
      </c>
      <c r="E7" s="328" t="str">
        <f t="shared" si="10"/>
        <v xml:space="preserve"> </v>
      </c>
      <c r="F7" s="315" t="str">
        <f ca="1">'EScalc Special'!Y7</f>
        <v xml:space="preserve"> </v>
      </c>
      <c r="G7" s="312"/>
      <c r="H7" s="298" t="str">
        <f t="shared" si="11"/>
        <v>N</v>
      </c>
      <c r="I7" s="299">
        <f t="shared" ca="1" si="0"/>
        <v>0</v>
      </c>
      <c r="J7" s="300" t="str">
        <f t="shared" ca="1" si="1"/>
        <v>X</v>
      </c>
      <c r="K7" s="316" t="str">
        <f t="shared" ca="1" si="2"/>
        <v>X</v>
      </c>
      <c r="L7" s="319" t="str">
        <f t="shared" ca="1" si="3"/>
        <v>X</v>
      </c>
      <c r="M7" s="312"/>
      <c r="N7" s="301" t="str">
        <f t="shared" si="4"/>
        <v>N</v>
      </c>
      <c r="O7" s="302">
        <f t="shared" ca="1" si="5"/>
        <v>0</v>
      </c>
      <c r="P7" s="303" t="str">
        <f t="shared" ca="1" si="6"/>
        <v>X</v>
      </c>
      <c r="Q7" s="317" t="str">
        <f t="shared" ca="1" si="7"/>
        <v>X</v>
      </c>
      <c r="R7" s="323" t="str">
        <f t="shared" ca="1" si="8"/>
        <v>X</v>
      </c>
      <c r="T7" s="330">
        <v>5</v>
      </c>
      <c r="U7" s="25">
        <v>1739</v>
      </c>
      <c r="V7" s="25">
        <v>3060</v>
      </c>
      <c r="W7" s="326">
        <v>1739</v>
      </c>
      <c r="X7" s="328">
        <v>3060</v>
      </c>
      <c r="Y7" s="315">
        <v>3.2295541692897611</v>
      </c>
    </row>
    <row r="8" spans="1:25" x14ac:dyDescent="0.2">
      <c r="A8" s="61" t="str">
        <f>'EScalc Special'!R8</f>
        <v>Period</v>
      </c>
      <c r="B8" s="25" t="str">
        <f>'EScalc Special'!P8</f>
        <v/>
      </c>
      <c r="C8" s="25" t="str">
        <f>'EScalc Special'!Q8</f>
        <v/>
      </c>
      <c r="D8" s="326" t="str">
        <f t="shared" si="9"/>
        <v xml:space="preserve"> </v>
      </c>
      <c r="E8" s="328" t="str">
        <f t="shared" si="10"/>
        <v xml:space="preserve"> </v>
      </c>
      <c r="F8" s="315" t="str">
        <f ca="1">'EScalc Special'!Y8</f>
        <v xml:space="preserve"> </v>
      </c>
      <c r="G8" s="312"/>
      <c r="H8" s="298" t="str">
        <f t="shared" si="11"/>
        <v>N</v>
      </c>
      <c r="I8" s="299">
        <f ca="1">IF(ISNUMBER(H8), IF(OFFSET($H$2, H8-1,0) = "N", 1, I7 + 1), 0)</f>
        <v>0</v>
      </c>
      <c r="J8" s="300" t="str">
        <f t="shared" ca="1" si="1"/>
        <v>X</v>
      </c>
      <c r="K8" s="316" t="str">
        <f ca="1" xml:space="preserve"> IF(AND(ISNUMBER(OFFSET(H8,J8-1,0)), ISNUMBER(H8)),(OFFSET(B8, J8, 0) -IF(I8 =1, B7, "X"))/(J8+1), "X")</f>
        <v>X</v>
      </c>
      <c r="L8" s="319" t="str">
        <f ca="1" xml:space="preserve"> IF(ISNUMBER(J8), IF(ISNUMBER(K8), B7 + K8, IF(ISNUMBER(J8), L7 + OFFSET(K8,1-I8,0), "X")), "X")</f>
        <v>X</v>
      </c>
      <c r="M8" s="312"/>
      <c r="N8" s="301" t="str">
        <f t="shared" si="4"/>
        <v>N</v>
      </c>
      <c r="O8" s="302">
        <f t="shared" ca="1" si="5"/>
        <v>0</v>
      </c>
      <c r="P8" s="303" t="str">
        <f t="shared" ca="1" si="6"/>
        <v>X</v>
      </c>
      <c r="Q8" s="317" t="str">
        <f t="shared" ca="1" si="7"/>
        <v>X</v>
      </c>
      <c r="R8" s="323" t="str">
        <f t="shared" ca="1" si="8"/>
        <v>X</v>
      </c>
      <c r="T8" s="330">
        <v>6</v>
      </c>
      <c r="U8" s="25" t="s">
        <v>16</v>
      </c>
      <c r="V8" s="25">
        <v>3923</v>
      </c>
      <c r="W8" s="326">
        <v>1923.3333333333333</v>
      </c>
      <c r="X8" s="328">
        <v>3923</v>
      </c>
      <c r="Y8" s="315">
        <v>3.784919792074227</v>
      </c>
    </row>
    <row r="9" spans="1:25" x14ac:dyDescent="0.2">
      <c r="A9" s="61" t="str">
        <f>'EScalc Special'!R9</f>
        <v>Period</v>
      </c>
      <c r="B9" s="25" t="str">
        <f>'EScalc Special'!P9</f>
        <v/>
      </c>
      <c r="C9" s="25" t="str">
        <f>'EScalc Special'!Q9</f>
        <v/>
      </c>
      <c r="D9" s="326" t="str">
        <f t="shared" si="9"/>
        <v xml:space="preserve"> </v>
      </c>
      <c r="E9" s="328" t="str">
        <f t="shared" si="10"/>
        <v xml:space="preserve"> </v>
      </c>
      <c r="F9" s="315" t="str">
        <f ca="1">'EScalc Special'!Y9</f>
        <v xml:space="preserve"> </v>
      </c>
      <c r="G9" s="312"/>
      <c r="H9" s="298" t="str">
        <f t="shared" si="11"/>
        <v>N</v>
      </c>
      <c r="I9" s="299">
        <f t="shared" ref="I9:I72" ca="1" si="12">IF(ISNUMBER(H9), IF(OFFSET($H$2, H9-1,0) = "N", 1, I8 + 1), 0)</f>
        <v>0</v>
      </c>
      <c r="J9" s="300" t="str">
        <f t="shared" ca="1" si="1"/>
        <v>X</v>
      </c>
      <c r="K9" s="316" t="str">
        <f t="shared" ref="K9:K72" ca="1" si="13" xml:space="preserve"> IF(AND(ISNUMBER(OFFSET(H9,J9-1,0)), ISNUMBER(H9)),(OFFSET(B9, J9, 0) -IF(I9 =1, B8, "X"))/(J9+1), "X")</f>
        <v>X</v>
      </c>
      <c r="L9" s="319" t="str">
        <f ca="1" xml:space="preserve"> IF(ISNUMBER(J9), IF(ISNUMBER(K9), B8 + K9, IF(ISNUMBER(J9), L8 + OFFSET(K9,1-I9,0), "X")), "X")</f>
        <v>X</v>
      </c>
      <c r="M9" s="312"/>
      <c r="N9" s="301" t="str">
        <f t="shared" si="4"/>
        <v>N</v>
      </c>
      <c r="O9" s="302">
        <f t="shared" ca="1" si="5"/>
        <v>0</v>
      </c>
      <c r="P9" s="303" t="str">
        <f t="shared" ca="1" si="6"/>
        <v>X</v>
      </c>
      <c r="Q9" s="317" t="str">
        <f t="shared" ca="1" si="7"/>
        <v>X</v>
      </c>
      <c r="R9" s="323" t="str">
        <f t="shared" ca="1" si="8"/>
        <v>X</v>
      </c>
      <c r="T9" s="330">
        <v>7</v>
      </c>
      <c r="U9" s="25" t="s">
        <v>16</v>
      </c>
      <c r="V9" s="25">
        <v>4722</v>
      </c>
      <c r="W9" s="326">
        <v>2107.6666666666665</v>
      </c>
      <c r="X9" s="328">
        <v>4722</v>
      </c>
      <c r="Y9" s="315">
        <v>4.3149270850401438</v>
      </c>
    </row>
    <row r="10" spans="1:25" x14ac:dyDescent="0.2">
      <c r="A10" s="61" t="str">
        <f>'EScalc Special'!R10</f>
        <v>Period</v>
      </c>
      <c r="B10" s="25" t="str">
        <f>'EScalc Special'!P10</f>
        <v/>
      </c>
      <c r="C10" s="25" t="str">
        <f>'EScalc Special'!Q10</f>
        <v/>
      </c>
      <c r="D10" s="326" t="str">
        <f t="shared" si="9"/>
        <v xml:space="preserve"> </v>
      </c>
      <c r="E10" s="328" t="str">
        <f t="shared" si="10"/>
        <v xml:space="preserve"> </v>
      </c>
      <c r="F10" s="315" t="str">
        <f ca="1">'EScalc Special'!Y10</f>
        <v xml:space="preserve"> </v>
      </c>
      <c r="G10" s="312"/>
      <c r="H10" s="298" t="str">
        <f t="shared" si="11"/>
        <v>N</v>
      </c>
      <c r="I10" s="299">
        <f t="shared" ca="1" si="12"/>
        <v>0</v>
      </c>
      <c r="J10" s="300" t="str">
        <f t="shared" ca="1" si="1"/>
        <v>X</v>
      </c>
      <c r="K10" s="316" t="str">
        <f t="shared" ca="1" si="13"/>
        <v>X</v>
      </c>
      <c r="L10" s="319" t="str">
        <f t="shared" ref="L10:L73" ca="1" si="14" xml:space="preserve"> IF(ISNUMBER(J10), IF(ISNUMBER(K10), B9 + K10, IF(ISNUMBER(J10), L9 + OFFSET(K10,1-I10,0), "X")), "X")</f>
        <v>X</v>
      </c>
      <c r="M10" s="312"/>
      <c r="N10" s="301" t="str">
        <f t="shared" si="4"/>
        <v>N</v>
      </c>
      <c r="O10" s="302">
        <f t="shared" ca="1" si="5"/>
        <v>0</v>
      </c>
      <c r="P10" s="303" t="str">
        <f t="shared" ca="1" si="6"/>
        <v>X</v>
      </c>
      <c r="Q10" s="317" t="str">
        <f t="shared" ca="1" si="7"/>
        <v>X</v>
      </c>
      <c r="R10" s="323" t="str">
        <f t="shared" ca="1" si="8"/>
        <v>X</v>
      </c>
      <c r="T10" s="330">
        <v>8</v>
      </c>
      <c r="U10" s="25">
        <v>2292</v>
      </c>
      <c r="V10" s="25">
        <v>5743</v>
      </c>
      <c r="W10" s="326">
        <v>2292</v>
      </c>
      <c r="X10" s="328">
        <v>5743</v>
      </c>
      <c r="Y10" s="315">
        <v>5.1587508132726096</v>
      </c>
    </row>
    <row r="11" spans="1:25" x14ac:dyDescent="0.2">
      <c r="A11" s="61" t="str">
        <f>'EScalc Special'!R11</f>
        <v>Period</v>
      </c>
      <c r="B11" s="25" t="str">
        <f>'EScalc Special'!P11</f>
        <v/>
      </c>
      <c r="C11" s="25" t="str">
        <f>'EScalc Special'!Q11</f>
        <v/>
      </c>
      <c r="D11" s="326" t="str">
        <f t="shared" si="9"/>
        <v xml:space="preserve"> </v>
      </c>
      <c r="E11" s="328" t="str">
        <f t="shared" si="10"/>
        <v xml:space="preserve"> </v>
      </c>
      <c r="F11" s="315" t="str">
        <f ca="1">'EScalc Special'!Y11</f>
        <v xml:space="preserve"> </v>
      </c>
      <c r="G11" s="312"/>
      <c r="H11" s="298" t="str">
        <f t="shared" si="11"/>
        <v>N</v>
      </c>
      <c r="I11" s="299">
        <f t="shared" ca="1" si="12"/>
        <v>0</v>
      </c>
      <c r="J11" s="300" t="str">
        <f t="shared" ca="1" si="1"/>
        <v>X</v>
      </c>
      <c r="K11" s="316" t="str">
        <f t="shared" ca="1" si="13"/>
        <v>X</v>
      </c>
      <c r="L11" s="319" t="str">
        <f t="shared" ca="1" si="14"/>
        <v>X</v>
      </c>
      <c r="M11" s="312"/>
      <c r="N11" s="301" t="str">
        <f t="shared" si="4"/>
        <v>N</v>
      </c>
      <c r="O11" s="302">
        <f t="shared" ca="1" si="5"/>
        <v>0</v>
      </c>
      <c r="P11" s="303" t="str">
        <f t="shared" ca="1" si="6"/>
        <v>X</v>
      </c>
      <c r="Q11" s="317" t="str">
        <f t="shared" ca="1" si="7"/>
        <v>X</v>
      </c>
      <c r="R11" s="323" t="str">
        <f t="shared" ca="1" si="8"/>
        <v>X</v>
      </c>
      <c r="T11" s="330">
        <v>9</v>
      </c>
      <c r="U11" s="25">
        <v>3331</v>
      </c>
      <c r="V11" s="25">
        <v>7369</v>
      </c>
      <c r="W11" s="326">
        <v>3331</v>
      </c>
      <c r="X11" s="328">
        <v>7369</v>
      </c>
      <c r="Y11" s="315">
        <v>6.6947296331228721</v>
      </c>
    </row>
    <row r="12" spans="1:25" x14ac:dyDescent="0.2">
      <c r="A12" s="61" t="str">
        <f>'EScalc Special'!R12</f>
        <v>Period</v>
      </c>
      <c r="B12" s="25" t="str">
        <f>'EScalc Special'!P12</f>
        <v/>
      </c>
      <c r="C12" s="25" t="str">
        <f>'EScalc Special'!Q12</f>
        <v/>
      </c>
      <c r="D12" s="326" t="str">
        <f t="shared" si="9"/>
        <v xml:space="preserve"> </v>
      </c>
      <c r="E12" s="328" t="str">
        <f t="shared" si="10"/>
        <v xml:space="preserve"> </v>
      </c>
      <c r="F12" s="315" t="str">
        <f ca="1">'EScalc Special'!Y12</f>
        <v xml:space="preserve"> </v>
      </c>
      <c r="G12" s="312"/>
      <c r="H12" s="298" t="str">
        <f t="shared" si="11"/>
        <v>N</v>
      </c>
      <c r="I12" s="299">
        <f t="shared" ca="1" si="12"/>
        <v>0</v>
      </c>
      <c r="J12" s="300" t="str">
        <f t="shared" ca="1" si="1"/>
        <v>X</v>
      </c>
      <c r="K12" s="316" t="str">
        <f t="shared" ca="1" si="13"/>
        <v>X</v>
      </c>
      <c r="L12" s="319" t="str">
        <f t="shared" ca="1" si="14"/>
        <v>X</v>
      </c>
      <c r="M12" s="312"/>
      <c r="N12" s="301" t="str">
        <f t="shared" si="4"/>
        <v>N</v>
      </c>
      <c r="O12" s="302">
        <f t="shared" ca="1" si="5"/>
        <v>0</v>
      </c>
      <c r="P12" s="303" t="str">
        <f t="shared" ca="1" si="6"/>
        <v>X</v>
      </c>
      <c r="Q12" s="317" t="str">
        <f t="shared" ca="1" si="7"/>
        <v>X</v>
      </c>
      <c r="R12" s="323" t="str">
        <f t="shared" ca="1" si="8"/>
        <v>X</v>
      </c>
      <c r="T12" s="330">
        <v>10</v>
      </c>
      <c r="U12" s="25">
        <v>3869</v>
      </c>
      <c r="V12" s="25">
        <v>9005</v>
      </c>
      <c r="W12" s="326">
        <v>3869</v>
      </c>
      <c r="X12" s="328">
        <v>9005</v>
      </c>
      <c r="Y12" s="315">
        <v>7.2992993415498901</v>
      </c>
    </row>
    <row r="13" spans="1:25" x14ac:dyDescent="0.2">
      <c r="A13" s="61" t="str">
        <f>'EScalc Special'!R13</f>
        <v>Period</v>
      </c>
      <c r="B13" s="25" t="str">
        <f>'EScalc Special'!P13</f>
        <v/>
      </c>
      <c r="C13" s="25" t="str">
        <f>'EScalc Special'!Q13</f>
        <v/>
      </c>
      <c r="D13" s="326" t="str">
        <f t="shared" si="9"/>
        <v xml:space="preserve"> </v>
      </c>
      <c r="E13" s="328" t="str">
        <f t="shared" si="10"/>
        <v xml:space="preserve"> </v>
      </c>
      <c r="F13" s="315" t="str">
        <f ca="1">'EScalc Special'!Y13</f>
        <v xml:space="preserve"> </v>
      </c>
      <c r="G13" s="312"/>
      <c r="H13" s="298" t="str">
        <f t="shared" si="11"/>
        <v>N</v>
      </c>
      <c r="I13" s="299">
        <f t="shared" ca="1" si="12"/>
        <v>0</v>
      </c>
      <c r="J13" s="300" t="str">
        <f t="shared" ca="1" si="1"/>
        <v>X</v>
      </c>
      <c r="K13" s="316" t="str">
        <f t="shared" ca="1" si="13"/>
        <v>X</v>
      </c>
      <c r="L13" s="319" t="str">
        <f t="shared" ca="1" si="14"/>
        <v>X</v>
      </c>
      <c r="M13" s="312"/>
      <c r="N13" s="301" t="str">
        <f t="shared" si="4"/>
        <v>N</v>
      </c>
      <c r="O13" s="302">
        <f t="shared" ca="1" si="5"/>
        <v>0</v>
      </c>
      <c r="P13" s="303" t="str">
        <f t="shared" ca="1" si="6"/>
        <v>X</v>
      </c>
      <c r="Q13" s="317" t="str">
        <f t="shared" ca="1" si="7"/>
        <v>X</v>
      </c>
      <c r="R13" s="323" t="str">
        <f t="shared" ca="1" si="8"/>
        <v>X</v>
      </c>
      <c r="T13" s="330">
        <v>11</v>
      </c>
      <c r="U13" s="25">
        <v>4612</v>
      </c>
      <c r="V13" s="25">
        <v>10850</v>
      </c>
      <c r="W13" s="326">
        <v>4612</v>
      </c>
      <c r="X13" s="328">
        <v>10850</v>
      </c>
      <c r="Y13" s="315">
        <v>8.2124302161974061</v>
      </c>
    </row>
    <row r="14" spans="1:25" x14ac:dyDescent="0.2">
      <c r="A14" s="61" t="str">
        <f>'EScalc Special'!R14</f>
        <v>Period</v>
      </c>
      <c r="B14" s="25" t="str">
        <f>'EScalc Special'!P14</f>
        <v/>
      </c>
      <c r="C14" s="25" t="str">
        <f>'EScalc Special'!Q14</f>
        <v/>
      </c>
      <c r="D14" s="326" t="str">
        <f t="shared" si="9"/>
        <v xml:space="preserve"> </v>
      </c>
      <c r="E14" s="328" t="str">
        <f t="shared" si="10"/>
        <v xml:space="preserve"> </v>
      </c>
      <c r="F14" s="315" t="str">
        <f ca="1">'EScalc Special'!Y14</f>
        <v xml:space="preserve"> </v>
      </c>
      <c r="G14" s="312"/>
      <c r="H14" s="298" t="str">
        <f t="shared" si="11"/>
        <v>N</v>
      </c>
      <c r="I14" s="299">
        <f t="shared" ca="1" si="12"/>
        <v>0</v>
      </c>
      <c r="J14" s="300" t="str">
        <f t="shared" ca="1" si="1"/>
        <v>X</v>
      </c>
      <c r="K14" s="316" t="str">
        <f t="shared" ca="1" si="13"/>
        <v>X</v>
      </c>
      <c r="L14" s="319" t="str">
        <f t="shared" ca="1" si="14"/>
        <v>X</v>
      </c>
      <c r="M14" s="312"/>
      <c r="N14" s="301" t="str">
        <f t="shared" si="4"/>
        <v>N</v>
      </c>
      <c r="O14" s="302">
        <f t="shared" ca="1" si="5"/>
        <v>0</v>
      </c>
      <c r="P14" s="303" t="str">
        <f t="shared" ca="1" si="6"/>
        <v>X</v>
      </c>
      <c r="Q14" s="317" t="str">
        <f t="shared" ca="1" si="7"/>
        <v>X</v>
      </c>
      <c r="R14" s="323" t="str">
        <f t="shared" ca="1" si="8"/>
        <v>X</v>
      </c>
      <c r="T14" s="330">
        <v>12</v>
      </c>
      <c r="U14" s="25">
        <v>5527</v>
      </c>
      <c r="V14" s="25">
        <v>12218</v>
      </c>
      <c r="W14" s="326">
        <v>5527</v>
      </c>
      <c r="X14" s="328">
        <v>12218</v>
      </c>
      <c r="Y14" s="315">
        <v>9.118814193995938</v>
      </c>
    </row>
    <row r="15" spans="1:25" x14ac:dyDescent="0.2">
      <c r="A15" s="61" t="str">
        <f>'EScalc Special'!R15</f>
        <v>Period</v>
      </c>
      <c r="B15" s="25" t="str">
        <f>'EScalc Special'!P15</f>
        <v/>
      </c>
      <c r="C15" s="25" t="str">
        <f>'EScalc Special'!Q15</f>
        <v/>
      </c>
      <c r="D15" s="326" t="str">
        <f t="shared" si="9"/>
        <v xml:space="preserve"> </v>
      </c>
      <c r="E15" s="328" t="str">
        <f t="shared" si="10"/>
        <v xml:space="preserve"> </v>
      </c>
      <c r="F15" s="315" t="str">
        <f ca="1">'EScalc Special'!Y15</f>
        <v xml:space="preserve"> </v>
      </c>
      <c r="G15" s="312"/>
      <c r="H15" s="298" t="str">
        <f t="shared" si="11"/>
        <v>N</v>
      </c>
      <c r="I15" s="299">
        <f t="shared" ca="1" si="12"/>
        <v>0</v>
      </c>
      <c r="J15" s="300" t="str">
        <f t="shared" ca="1" si="1"/>
        <v>X</v>
      </c>
      <c r="K15" s="316" t="str">
        <f t="shared" ca="1" si="13"/>
        <v>X</v>
      </c>
      <c r="L15" s="319" t="str">
        <f t="shared" ca="1" si="14"/>
        <v>X</v>
      </c>
      <c r="M15" s="312"/>
      <c r="N15" s="301" t="str">
        <f t="shared" si="4"/>
        <v>N</v>
      </c>
      <c r="O15" s="302">
        <f t="shared" ca="1" si="5"/>
        <v>0</v>
      </c>
      <c r="P15" s="303" t="str">
        <f t="shared" ca="1" si="6"/>
        <v>X</v>
      </c>
      <c r="Q15" s="317" t="str">
        <f t="shared" ca="1" si="7"/>
        <v>X</v>
      </c>
      <c r="R15" s="323" t="str">
        <f t="shared" ca="1" si="8"/>
        <v>X</v>
      </c>
      <c r="T15" s="330">
        <v>13</v>
      </c>
      <c r="U15" s="25">
        <v>6575</v>
      </c>
      <c r="V15" s="25">
        <v>13921</v>
      </c>
      <c r="W15" s="326">
        <v>6575</v>
      </c>
      <c r="X15" s="328">
        <v>13921</v>
      </c>
      <c r="Y15" s="315">
        <v>9.8253704355423963</v>
      </c>
    </row>
    <row r="16" spans="1:25" x14ac:dyDescent="0.2">
      <c r="A16" s="61" t="str">
        <f>'EScalc Special'!R16</f>
        <v>Period</v>
      </c>
      <c r="B16" s="25" t="str">
        <f>'EScalc Special'!P16</f>
        <v/>
      </c>
      <c r="C16" s="25" t="str">
        <f>'EScalc Special'!Q16</f>
        <v/>
      </c>
      <c r="D16" s="326" t="str">
        <f t="shared" si="9"/>
        <v xml:space="preserve"> </v>
      </c>
      <c r="E16" s="328" t="str">
        <f t="shared" si="10"/>
        <v xml:space="preserve"> </v>
      </c>
      <c r="F16" s="315" t="str">
        <f ca="1">'EScalc Special'!Y16</f>
        <v xml:space="preserve"> </v>
      </c>
      <c r="G16" s="312"/>
      <c r="H16" s="298" t="str">
        <f t="shared" si="11"/>
        <v>N</v>
      </c>
      <c r="I16" s="299">
        <f t="shared" ca="1" si="12"/>
        <v>0</v>
      </c>
      <c r="J16" s="300" t="str">
        <f t="shared" ca="1" si="1"/>
        <v>X</v>
      </c>
      <c r="K16" s="316" t="str">
        <f t="shared" ca="1" si="13"/>
        <v>X</v>
      </c>
      <c r="L16" s="319" t="str">
        <f t="shared" ca="1" si="14"/>
        <v>X</v>
      </c>
      <c r="M16" s="312"/>
      <c r="N16" s="301" t="str">
        <f t="shared" si="4"/>
        <v>N</v>
      </c>
      <c r="O16" s="302">
        <f t="shared" ca="1" si="5"/>
        <v>0</v>
      </c>
      <c r="P16" s="303" t="str">
        <f t="shared" ref="P16:P18" ca="1" si="15">IF(AND(ISNUMBER(N16),O17 = 0), O16, IF(ISNUMBER(N16), P17, "X"))</f>
        <v>X</v>
      </c>
      <c r="Q16" s="317" t="str">
        <f t="shared" ca="1" si="7"/>
        <v>X</v>
      </c>
      <c r="R16" s="323" t="str">
        <f t="shared" ca="1" si="8"/>
        <v>X</v>
      </c>
      <c r="T16" s="330">
        <v>14</v>
      </c>
      <c r="U16" s="25">
        <v>7991</v>
      </c>
      <c r="V16" s="25">
        <v>15417</v>
      </c>
      <c r="W16" s="326">
        <v>7991</v>
      </c>
      <c r="X16" s="328">
        <v>15417</v>
      </c>
      <c r="Y16" s="315">
        <v>10.670824043619344</v>
      </c>
    </row>
    <row r="17" spans="1:25" x14ac:dyDescent="0.2">
      <c r="A17" s="61" t="str">
        <f>'EScalc Special'!R17</f>
        <v>Period</v>
      </c>
      <c r="B17" s="25" t="str">
        <f>'EScalc Special'!P17</f>
        <v/>
      </c>
      <c r="C17" s="25" t="str">
        <f>'EScalc Special'!Q17</f>
        <v/>
      </c>
      <c r="D17" s="326" t="str">
        <f t="shared" si="9"/>
        <v xml:space="preserve"> </v>
      </c>
      <c r="E17" s="328" t="str">
        <f t="shared" si="10"/>
        <v xml:space="preserve"> </v>
      </c>
      <c r="F17" s="315" t="str">
        <f ca="1">'EScalc Special'!Y17</f>
        <v xml:space="preserve"> </v>
      </c>
      <c r="G17" s="312"/>
      <c r="H17" s="298" t="str">
        <f t="shared" si="11"/>
        <v>N</v>
      </c>
      <c r="I17" s="299">
        <f t="shared" ca="1" si="12"/>
        <v>0</v>
      </c>
      <c r="J17" s="300" t="str">
        <f t="shared" ca="1" si="1"/>
        <v>X</v>
      </c>
      <c r="K17" s="316" t="str">
        <f t="shared" ca="1" si="13"/>
        <v>X</v>
      </c>
      <c r="L17" s="319" t="str">
        <f t="shared" ca="1" si="14"/>
        <v>X</v>
      </c>
      <c r="M17" s="312"/>
      <c r="N17" s="301" t="str">
        <f t="shared" si="4"/>
        <v>N</v>
      </c>
      <c r="O17" s="302">
        <f t="shared" ca="1" si="5"/>
        <v>0</v>
      </c>
      <c r="P17" s="303" t="str">
        <f t="shared" ca="1" si="15"/>
        <v>X</v>
      </c>
      <c r="Q17" s="317" t="str">
        <f t="shared" ca="1" si="7"/>
        <v>X</v>
      </c>
      <c r="R17" s="323" t="str">
        <f ca="1" xml:space="preserve"> IF(ISNUMBER(P17), IF(ISNUMBER(Q17), C16 + Q17, IF(ISNUMBER(P17), R16 + OFFSET(Q17,1-O17,0), "X")), "X")</f>
        <v>X</v>
      </c>
      <c r="T17" s="330">
        <v>15</v>
      </c>
      <c r="U17" s="25">
        <v>9193</v>
      </c>
      <c r="V17" s="25" t="s">
        <v>16</v>
      </c>
      <c r="W17" s="326">
        <v>9193</v>
      </c>
      <c r="X17" s="328">
        <v>15967.6</v>
      </c>
      <c r="Y17" s="315">
        <v>11.705743240623718</v>
      </c>
    </row>
    <row r="18" spans="1:25" x14ac:dyDescent="0.2">
      <c r="A18" s="61" t="str">
        <f>'EScalc Special'!R18</f>
        <v>Period</v>
      </c>
      <c r="B18" s="25" t="str">
        <f>'EScalc Special'!P18</f>
        <v/>
      </c>
      <c r="C18" s="25" t="str">
        <f>'EScalc Special'!Q18</f>
        <v/>
      </c>
      <c r="D18" s="326" t="str">
        <f t="shared" si="9"/>
        <v xml:space="preserve"> </v>
      </c>
      <c r="E18" s="328" t="str">
        <f t="shared" si="10"/>
        <v xml:space="preserve"> </v>
      </c>
      <c r="F18" s="315" t="str">
        <f ca="1">'EScalc Special'!Y18</f>
        <v xml:space="preserve"> </v>
      </c>
      <c r="G18" s="312"/>
      <c r="H18" s="298" t="str">
        <f t="shared" si="11"/>
        <v>N</v>
      </c>
      <c r="I18" s="299">
        <f t="shared" ca="1" si="12"/>
        <v>0</v>
      </c>
      <c r="J18" s="300" t="str">
        <f t="shared" ca="1" si="1"/>
        <v>X</v>
      </c>
      <c r="K18" s="316" t="str">
        <f t="shared" ca="1" si="13"/>
        <v>X</v>
      </c>
      <c r="L18" s="319" t="str">
        <f t="shared" ca="1" si="14"/>
        <v>X</v>
      </c>
      <c r="M18" s="312"/>
      <c r="N18" s="301" t="str">
        <f t="shared" si="4"/>
        <v>N</v>
      </c>
      <c r="O18" s="302">
        <f t="shared" ca="1" si="5"/>
        <v>0</v>
      </c>
      <c r="P18" s="303" t="str">
        <f t="shared" ca="1" si="15"/>
        <v>X</v>
      </c>
      <c r="Q18" s="317" t="str">
        <f t="shared" ca="1" si="7"/>
        <v>X</v>
      </c>
      <c r="R18" s="323" t="str">
        <f ca="1" xml:space="preserve"> IF(ISNUMBER(P18), IF(ISNUMBER(Q18), C17 + Q18, IF(ISNUMBER(P18), R17 + OFFSET(Q18,1-O18,0), "X")), "X")</f>
        <v>X</v>
      </c>
      <c r="T18" s="330">
        <v>16</v>
      </c>
      <c r="U18" s="25">
        <v>10831</v>
      </c>
      <c r="V18" s="25" t="s">
        <v>16</v>
      </c>
      <c r="W18" s="326">
        <v>10831</v>
      </c>
      <c r="X18" s="328">
        <v>16518.2</v>
      </c>
      <c r="Y18" s="315">
        <v>12.97291148914238</v>
      </c>
    </row>
    <row r="19" spans="1:25" x14ac:dyDescent="0.2">
      <c r="A19" s="61" t="str">
        <f>'EScalc Special'!R19</f>
        <v>Period</v>
      </c>
      <c r="B19" s="25" t="str">
        <f>'EScalc Special'!P19</f>
        <v/>
      </c>
      <c r="C19" s="25" t="str">
        <f>'EScalc Special'!Q19</f>
        <v/>
      </c>
      <c r="D19" s="326" t="str">
        <f t="shared" si="9"/>
        <v xml:space="preserve"> </v>
      </c>
      <c r="E19" s="328" t="str">
        <f t="shared" si="10"/>
        <v xml:space="preserve"> </v>
      </c>
      <c r="F19" s="315" t="str">
        <f ca="1">'EScalc Special'!Y19</f>
        <v xml:space="preserve"> </v>
      </c>
      <c r="G19" s="312"/>
      <c r="H19" s="298" t="str">
        <f t="shared" si="11"/>
        <v>N</v>
      </c>
      <c r="I19" s="299">
        <f t="shared" ca="1" si="12"/>
        <v>0</v>
      </c>
      <c r="J19" s="300" t="str">
        <f ca="1">IF(AND(ISNUMBER(H19),I20 = 0), I19, IF(ISNUMBER(H19), J20, "X"))</f>
        <v>X</v>
      </c>
      <c r="K19" s="316" t="str">
        <f t="shared" ca="1" si="13"/>
        <v>X</v>
      </c>
      <c r="L19" s="319" t="str">
        <f t="shared" ca="1" si="14"/>
        <v>X</v>
      </c>
      <c r="M19" s="312"/>
      <c r="N19" s="301" t="str">
        <f t="shared" si="4"/>
        <v>N</v>
      </c>
      <c r="O19" s="302">
        <f t="shared" ca="1" si="5"/>
        <v>0</v>
      </c>
      <c r="P19" s="303" t="str">
        <f ca="1">IF(AND(ISNUMBER(N19),O20 = 0), O19, IF(ISNUMBER(N19), P20, "X"))</f>
        <v>X</v>
      </c>
      <c r="Q19" s="317" t="str">
        <f t="shared" ca="1" si="7"/>
        <v>X</v>
      </c>
      <c r="R19" s="323" t="str">
        <f ca="1" xml:space="preserve"> IF(ISNUMBER(P19), IF(ISNUMBER(Q19), C18 + Q19, IF(ISNUMBER(P19), R18 + OFFSET(Q19,1-O19,0), "X")), "X")</f>
        <v>X</v>
      </c>
      <c r="T19" s="330">
        <v>17</v>
      </c>
      <c r="U19" s="25">
        <v>12946</v>
      </c>
      <c r="V19" s="25" t="s">
        <v>16</v>
      </c>
      <c r="W19" s="326">
        <v>12946</v>
      </c>
      <c r="X19" s="328">
        <v>17068.8</v>
      </c>
      <c r="Y19" s="315">
        <v>14.921464086742947</v>
      </c>
    </row>
    <row r="20" spans="1:25" x14ac:dyDescent="0.2">
      <c r="A20" s="61" t="str">
        <f>'EScalc Special'!R20</f>
        <v>Period</v>
      </c>
      <c r="B20" s="25" t="str">
        <f>'EScalc Special'!P20</f>
        <v/>
      </c>
      <c r="C20" s="25" t="str">
        <f>'EScalc Special'!Q20</f>
        <v/>
      </c>
      <c r="D20" s="326" t="str">
        <f t="shared" si="9"/>
        <v xml:space="preserve"> </v>
      </c>
      <c r="E20" s="328" t="str">
        <f t="shared" si="10"/>
        <v xml:space="preserve"> </v>
      </c>
      <c r="F20" s="315" t="str">
        <f ca="1">'EScalc Special'!Y20</f>
        <v xml:space="preserve"> </v>
      </c>
      <c r="G20" s="312"/>
      <c r="H20" s="298" t="str">
        <f t="shared" si="11"/>
        <v>N</v>
      </c>
      <c r="I20" s="299">
        <f t="shared" ca="1" si="12"/>
        <v>0</v>
      </c>
      <c r="J20" s="300" t="str">
        <f ca="1">IF(AND(ISNUMBER(H20),I21 = 0), I20, IF(ISNUMBER(H20), J21, "X"))</f>
        <v>X</v>
      </c>
      <c r="K20" s="316" t="str">
        <f t="shared" ca="1" si="13"/>
        <v>X</v>
      </c>
      <c r="L20" s="319" t="str">
        <f t="shared" ca="1" si="14"/>
        <v>X</v>
      </c>
      <c r="M20" s="312"/>
      <c r="N20" s="301" t="str">
        <f t="shared" si="4"/>
        <v>N</v>
      </c>
      <c r="O20" s="302">
        <f t="shared" ca="1" si="5"/>
        <v>0</v>
      </c>
      <c r="P20" s="303" t="str">
        <f ca="1">IF(AND(ISNUMBER(N20),O21 = 0), O20, IF(ISNUMBER(N20), P21, "X"))</f>
        <v>X</v>
      </c>
      <c r="Q20" s="317" t="str">
        <f t="shared" ca="1" si="7"/>
        <v>X</v>
      </c>
      <c r="R20" s="323" t="str">
        <f ca="1" xml:space="preserve"> IF(ISNUMBER(P20), IF(ISNUMBER(Q20), C19 + Q20, IF(ISNUMBER(P20), R19 + OFFSET(Q20,1-O20,0), "X")), "X")</f>
        <v>X</v>
      </c>
      <c r="T20" s="330">
        <v>18</v>
      </c>
      <c r="U20" s="25">
        <v>14295</v>
      </c>
      <c r="V20" s="25" t="s">
        <v>16</v>
      </c>
      <c r="W20" s="326">
        <v>14295</v>
      </c>
      <c r="X20" s="328">
        <v>17619.399999999998</v>
      </c>
      <c r="Y20" s="315">
        <v>16.323193916349808</v>
      </c>
    </row>
    <row r="21" spans="1:25" x14ac:dyDescent="0.2">
      <c r="A21" s="61" t="str">
        <f>'EScalc Special'!R21</f>
        <v>Period</v>
      </c>
      <c r="B21" s="25" t="str">
        <f>'EScalc Special'!P21</f>
        <v/>
      </c>
      <c r="C21" s="25" t="str">
        <f>'EScalc Special'!Q21</f>
        <v/>
      </c>
      <c r="D21" s="326" t="str">
        <f t="shared" si="9"/>
        <v xml:space="preserve"> </v>
      </c>
      <c r="E21" s="328" t="str">
        <f t="shared" si="10"/>
        <v xml:space="preserve"> </v>
      </c>
      <c r="F21" s="315" t="str">
        <f ca="1">'EScalc Special'!Y21</f>
        <v xml:space="preserve"> </v>
      </c>
      <c r="G21" s="312"/>
      <c r="H21" s="298" t="str">
        <f t="shared" si="11"/>
        <v>N</v>
      </c>
      <c r="I21" s="299">
        <f t="shared" ca="1" si="12"/>
        <v>0</v>
      </c>
      <c r="J21" s="300" t="str">
        <f t="shared" ref="J21:J84" ca="1" si="16">IF(AND(ISNUMBER(H21),I22 = 0), I21, IF(ISNUMBER(H21), J22, "X"))</f>
        <v>X</v>
      </c>
      <c r="K21" s="316" t="str">
        <f t="shared" ca="1" si="13"/>
        <v>X</v>
      </c>
      <c r="L21" s="319" t="str">
        <f t="shared" ca="1" si="14"/>
        <v>X</v>
      </c>
      <c r="M21" s="312"/>
      <c r="N21" s="301" t="str">
        <f t="shared" si="4"/>
        <v>N</v>
      </c>
      <c r="O21" s="302">
        <f t="shared" ca="1" si="5"/>
        <v>0</v>
      </c>
      <c r="P21" s="303" t="str">
        <f t="shared" ref="P21:P84" ca="1" si="17">IF(AND(ISNUMBER(N21),O22 = 0), O21, IF(ISNUMBER(N21), P22, "X"))</f>
        <v>X</v>
      </c>
      <c r="Q21" s="317" t="str">
        <f t="shared" ca="1" si="7"/>
        <v>X</v>
      </c>
      <c r="R21" s="323" t="str">
        <f t="shared" ref="R21:R84" ca="1" si="18" xml:space="preserve"> IF(ISNUMBER(P21), IF(ISNUMBER(Q21), C20 + Q21, IF(ISNUMBER(P21), R20 + OFFSET(Q21,1-O21,0), "X")), "X")</f>
        <v>X</v>
      </c>
      <c r="T21" s="330">
        <v>19</v>
      </c>
      <c r="U21" s="25">
        <v>16051</v>
      </c>
      <c r="V21" s="25">
        <v>18170</v>
      </c>
      <c r="W21" s="326">
        <v>16051</v>
      </c>
      <c r="X21" s="328">
        <v>18170</v>
      </c>
      <c r="Y21" s="315">
        <v>17.403639670065598</v>
      </c>
    </row>
    <row r="22" spans="1:25" x14ac:dyDescent="0.2">
      <c r="A22" s="61" t="str">
        <f>'EScalc Special'!R22</f>
        <v>Period</v>
      </c>
      <c r="B22" s="25" t="str">
        <f>'EScalc Special'!P22</f>
        <v/>
      </c>
      <c r="C22" s="25" t="str">
        <f>'EScalc Special'!Q22</f>
        <v/>
      </c>
      <c r="D22" s="326" t="str">
        <f t="shared" si="9"/>
        <v xml:space="preserve"> </v>
      </c>
      <c r="E22" s="328" t="str">
        <f t="shared" si="10"/>
        <v xml:space="preserve"> </v>
      </c>
      <c r="F22" s="315" t="str">
        <f ca="1">'EScalc Special'!Y22</f>
        <v xml:space="preserve"> </v>
      </c>
      <c r="G22" s="312"/>
      <c r="H22" s="298" t="str">
        <f t="shared" si="11"/>
        <v>N</v>
      </c>
      <c r="I22" s="299">
        <f t="shared" ca="1" si="12"/>
        <v>0</v>
      </c>
      <c r="J22" s="300" t="str">
        <f t="shared" ca="1" si="16"/>
        <v>X</v>
      </c>
      <c r="K22" s="316" t="str">
        <f t="shared" ca="1" si="13"/>
        <v>X</v>
      </c>
      <c r="L22" s="319" t="str">
        <f t="shared" ca="1" si="14"/>
        <v>X</v>
      </c>
      <c r="M22" s="312"/>
      <c r="N22" s="301" t="str">
        <f t="shared" si="4"/>
        <v>N</v>
      </c>
      <c r="O22" s="302">
        <f t="shared" ca="1" si="5"/>
        <v>0</v>
      </c>
      <c r="P22" s="303" t="str">
        <f t="shared" ca="1" si="17"/>
        <v>X</v>
      </c>
      <c r="Q22" s="317" t="str">
        <f t="shared" ca="1" si="7"/>
        <v>X</v>
      </c>
      <c r="R22" s="323" t="str">
        <f t="shared" ca="1" si="18"/>
        <v>X</v>
      </c>
      <c r="T22" s="330">
        <v>20</v>
      </c>
      <c r="U22" s="25">
        <v>17808</v>
      </c>
      <c r="V22" s="25">
        <v>20022</v>
      </c>
      <c r="W22" s="326">
        <v>17808</v>
      </c>
      <c r="X22" s="328">
        <v>20022</v>
      </c>
      <c r="Y22" s="315">
        <v>18.094036712267762</v>
      </c>
    </row>
    <row r="23" spans="1:25" x14ac:dyDescent="0.2">
      <c r="A23" s="61" t="str">
        <f>'EScalc Special'!R23</f>
        <v>Period</v>
      </c>
      <c r="B23" s="25" t="str">
        <f>'EScalc Special'!P23</f>
        <v/>
      </c>
      <c r="C23" s="25" t="str">
        <f>'EScalc Special'!Q23</f>
        <v/>
      </c>
      <c r="D23" s="326" t="str">
        <f t="shared" si="9"/>
        <v xml:space="preserve"> </v>
      </c>
      <c r="E23" s="328" t="str">
        <f t="shared" si="10"/>
        <v xml:space="preserve"> </v>
      </c>
      <c r="F23" s="315" t="str">
        <f ca="1">'EScalc Special'!Y23</f>
        <v xml:space="preserve"> </v>
      </c>
      <c r="G23" s="312"/>
      <c r="H23" s="298" t="str">
        <f t="shared" si="11"/>
        <v>N</v>
      </c>
      <c r="I23" s="299">
        <f t="shared" ca="1" si="12"/>
        <v>0</v>
      </c>
      <c r="J23" s="300" t="str">
        <f t="shared" ca="1" si="16"/>
        <v>X</v>
      </c>
      <c r="K23" s="316" t="str">
        <f t="shared" ca="1" si="13"/>
        <v>X</v>
      </c>
      <c r="L23" s="319" t="str">
        <f t="shared" ca="1" si="14"/>
        <v>X</v>
      </c>
      <c r="M23" s="312"/>
      <c r="N23" s="301" t="str">
        <f t="shared" si="4"/>
        <v>N</v>
      </c>
      <c r="O23" s="302">
        <f t="shared" ca="1" si="5"/>
        <v>0</v>
      </c>
      <c r="P23" s="303" t="str">
        <f t="shared" ca="1" si="17"/>
        <v>X</v>
      </c>
      <c r="Q23" s="317" t="str">
        <f t="shared" ca="1" si="7"/>
        <v>X</v>
      </c>
      <c r="R23" s="323" t="str">
        <f t="shared" ca="1" si="18"/>
        <v>X</v>
      </c>
      <c r="T23" s="330">
        <v>21</v>
      </c>
      <c r="U23" s="25">
        <v>19666</v>
      </c>
      <c r="V23" s="25">
        <v>21936</v>
      </c>
      <c r="W23" s="326">
        <v>19666</v>
      </c>
      <c r="X23" s="328">
        <v>21936</v>
      </c>
      <c r="Y23" s="315">
        <v>19.126571076974127</v>
      </c>
    </row>
    <row r="24" spans="1:25" x14ac:dyDescent="0.2">
      <c r="A24" s="61" t="str">
        <f>'EScalc Special'!R24</f>
        <v>Period</v>
      </c>
      <c r="B24" s="25" t="str">
        <f>'EScalc Special'!P24</f>
        <v/>
      </c>
      <c r="C24" s="25" t="str">
        <f>'EScalc Special'!Q24</f>
        <v/>
      </c>
      <c r="D24" s="326" t="str">
        <f t="shared" si="9"/>
        <v xml:space="preserve"> </v>
      </c>
      <c r="E24" s="328" t="str">
        <f t="shared" si="10"/>
        <v xml:space="preserve"> </v>
      </c>
      <c r="F24" s="315" t="str">
        <f ca="1">'EScalc Special'!Y24</f>
        <v xml:space="preserve"> </v>
      </c>
      <c r="G24" s="312"/>
      <c r="H24" s="298" t="str">
        <f t="shared" si="11"/>
        <v>N</v>
      </c>
      <c r="I24" s="299">
        <f t="shared" ca="1" si="12"/>
        <v>0</v>
      </c>
      <c r="J24" s="300" t="str">
        <f t="shared" ca="1" si="16"/>
        <v>X</v>
      </c>
      <c r="K24" s="316" t="str">
        <f t="shared" ca="1" si="13"/>
        <v>X</v>
      </c>
      <c r="L24" s="319" t="str">
        <f t="shared" ca="1" si="14"/>
        <v>X</v>
      </c>
      <c r="M24" s="312"/>
      <c r="N24" s="301" t="str">
        <f t="shared" si="4"/>
        <v>N</v>
      </c>
      <c r="O24" s="302">
        <f t="shared" ca="1" si="5"/>
        <v>0</v>
      </c>
      <c r="P24" s="303" t="str">
        <f t="shared" ca="1" si="17"/>
        <v>X</v>
      </c>
      <c r="Q24" s="317" t="str">
        <f t="shared" ca="1" si="7"/>
        <v>X</v>
      </c>
      <c r="R24" s="323" t="str">
        <f t="shared" ca="1" si="18"/>
        <v>X</v>
      </c>
      <c r="T24" s="330">
        <v>22</v>
      </c>
      <c r="U24" s="25">
        <v>21178</v>
      </c>
      <c r="V24" s="25">
        <v>24418</v>
      </c>
      <c r="W24" s="326">
        <v>21178</v>
      </c>
      <c r="X24" s="328">
        <v>24418</v>
      </c>
      <c r="Y24" s="315">
        <v>19.99716101694915</v>
      </c>
    </row>
    <row r="25" spans="1:25" x14ac:dyDescent="0.2">
      <c r="A25" s="61" t="str">
        <f>'EScalc Special'!R25</f>
        <v>Period</v>
      </c>
      <c r="B25" s="25" t="str">
        <f>'EScalc Special'!P25</f>
        <v/>
      </c>
      <c r="C25" s="25" t="str">
        <f>'EScalc Special'!Q25</f>
        <v/>
      </c>
      <c r="D25" s="326" t="str">
        <f t="shared" si="9"/>
        <v xml:space="preserve"> </v>
      </c>
      <c r="E25" s="328" t="str">
        <f t="shared" si="10"/>
        <v xml:space="preserve"> </v>
      </c>
      <c r="F25" s="315" t="str">
        <f ca="1">'EScalc Special'!Y25</f>
        <v xml:space="preserve"> </v>
      </c>
      <c r="G25" s="312"/>
      <c r="H25" s="298" t="str">
        <f t="shared" si="11"/>
        <v>N</v>
      </c>
      <c r="I25" s="299">
        <f t="shared" ca="1" si="12"/>
        <v>0</v>
      </c>
      <c r="J25" s="300" t="str">
        <f t="shared" ca="1" si="16"/>
        <v>X</v>
      </c>
      <c r="K25" s="316" t="str">
        <f t="shared" ca="1" si="13"/>
        <v>X</v>
      </c>
      <c r="L25" s="319" t="str">
        <f t="shared" ca="1" si="14"/>
        <v>X</v>
      </c>
      <c r="M25" s="312"/>
      <c r="N25" s="301" t="str">
        <f t="shared" si="4"/>
        <v>N</v>
      </c>
      <c r="O25" s="302">
        <f t="shared" ca="1" si="5"/>
        <v>0</v>
      </c>
      <c r="P25" s="303" t="str">
        <f t="shared" ca="1" si="17"/>
        <v>X</v>
      </c>
      <c r="Q25" s="317" t="str">
        <f t="shared" ca="1" si="7"/>
        <v>X</v>
      </c>
      <c r="R25" s="323" t="str">
        <f t="shared" ca="1" si="18"/>
        <v>X</v>
      </c>
      <c r="T25" s="330">
        <v>23</v>
      </c>
      <c r="U25" s="25">
        <v>22839</v>
      </c>
      <c r="V25" s="25">
        <v>26186</v>
      </c>
      <c r="W25" s="326">
        <v>22839</v>
      </c>
      <c r="X25" s="328">
        <v>26186</v>
      </c>
      <c r="Y25" s="315">
        <v>20.827421789883271</v>
      </c>
    </row>
    <row r="26" spans="1:25" x14ac:dyDescent="0.2">
      <c r="A26" s="61" t="str">
        <f>'EScalc Special'!R26</f>
        <v>Period</v>
      </c>
      <c r="B26" s="25" t="str">
        <f>'EScalc Special'!P26</f>
        <v/>
      </c>
      <c r="C26" s="25" t="str">
        <f>'EScalc Special'!Q26</f>
        <v/>
      </c>
      <c r="D26" s="326" t="str">
        <f t="shared" si="9"/>
        <v xml:space="preserve"> </v>
      </c>
      <c r="E26" s="328" t="str">
        <f t="shared" si="10"/>
        <v xml:space="preserve"> </v>
      </c>
      <c r="F26" s="315" t="str">
        <f ca="1">'EScalc Special'!Y26</f>
        <v xml:space="preserve"> </v>
      </c>
      <c r="G26" s="312"/>
      <c r="H26" s="298" t="str">
        <f t="shared" si="11"/>
        <v>N</v>
      </c>
      <c r="I26" s="299">
        <f t="shared" ca="1" si="12"/>
        <v>0</v>
      </c>
      <c r="J26" s="300" t="str">
        <f t="shared" ca="1" si="16"/>
        <v>X</v>
      </c>
      <c r="K26" s="316" t="str">
        <f t="shared" ca="1" si="13"/>
        <v>X</v>
      </c>
      <c r="L26" s="319" t="str">
        <f t="shared" ca="1" si="14"/>
        <v>X</v>
      </c>
      <c r="M26" s="312"/>
      <c r="N26" s="301" t="str">
        <f t="shared" si="4"/>
        <v>N</v>
      </c>
      <c r="O26" s="302">
        <f t="shared" ca="1" si="5"/>
        <v>0</v>
      </c>
      <c r="P26" s="303" t="str">
        <f t="shared" ca="1" si="17"/>
        <v>X</v>
      </c>
      <c r="Q26" s="317" t="str">
        <f t="shared" ca="1" si="7"/>
        <v>X</v>
      </c>
      <c r="R26" s="323" t="str">
        <f t="shared" ca="1" si="18"/>
        <v>X</v>
      </c>
      <c r="T26" s="330">
        <v>24</v>
      </c>
      <c r="U26" s="25">
        <v>24873</v>
      </c>
      <c r="V26" s="25">
        <v>27972</v>
      </c>
      <c r="W26" s="326">
        <v>24873</v>
      </c>
      <c r="X26" s="328">
        <v>27972</v>
      </c>
      <c r="Y26" s="315">
        <v>21.807270065869723</v>
      </c>
    </row>
    <row r="27" spans="1:25" x14ac:dyDescent="0.2">
      <c r="A27" s="61" t="str">
        <f>'EScalc Special'!R27</f>
        <v>Period</v>
      </c>
      <c r="B27" s="25" t="str">
        <f>'EScalc Special'!P27</f>
        <v/>
      </c>
      <c r="C27" s="25" t="str">
        <f>'EScalc Special'!Q27</f>
        <v/>
      </c>
      <c r="D27" s="326" t="str">
        <f t="shared" si="9"/>
        <v xml:space="preserve"> </v>
      </c>
      <c r="E27" s="328" t="str">
        <f t="shared" si="10"/>
        <v xml:space="preserve"> </v>
      </c>
      <c r="F27" s="315" t="str">
        <f ca="1">'EScalc Special'!Y27</f>
        <v xml:space="preserve"> </v>
      </c>
      <c r="G27" s="312"/>
      <c r="H27" s="298" t="str">
        <f t="shared" si="11"/>
        <v>N</v>
      </c>
      <c r="I27" s="299">
        <f t="shared" ca="1" si="12"/>
        <v>0</v>
      </c>
      <c r="J27" s="300" t="str">
        <f t="shared" ca="1" si="16"/>
        <v>X</v>
      </c>
      <c r="K27" s="316" t="str">
        <f t="shared" ca="1" si="13"/>
        <v>X</v>
      </c>
      <c r="L27" s="319" t="str">
        <f t="shared" ca="1" si="14"/>
        <v>X</v>
      </c>
      <c r="M27" s="312"/>
      <c r="N27" s="301" t="str">
        <f t="shared" si="4"/>
        <v>N</v>
      </c>
      <c r="O27" s="302">
        <f t="shared" ca="1" si="5"/>
        <v>0</v>
      </c>
      <c r="P27" s="303" t="str">
        <f t="shared" ca="1" si="17"/>
        <v>X</v>
      </c>
      <c r="Q27" s="317" t="str">
        <f t="shared" ca="1" si="7"/>
        <v>X</v>
      </c>
      <c r="R27" s="323" t="str">
        <f t="shared" ca="1" si="18"/>
        <v>X</v>
      </c>
      <c r="T27" s="330">
        <v>25</v>
      </c>
      <c r="U27" s="25">
        <v>26310</v>
      </c>
      <c r="V27" s="25">
        <v>29397</v>
      </c>
      <c r="W27" s="326">
        <v>26310</v>
      </c>
      <c r="X27" s="328">
        <v>29397</v>
      </c>
      <c r="Y27" s="315">
        <v>22.696142796497224</v>
      </c>
    </row>
    <row r="28" spans="1:25" x14ac:dyDescent="0.2">
      <c r="A28" s="61" t="str">
        <f>'EScalc Special'!R28</f>
        <v>Period</v>
      </c>
      <c r="B28" s="25" t="str">
        <f>'EScalc Special'!P28</f>
        <v/>
      </c>
      <c r="C28" s="25" t="str">
        <f>'EScalc Special'!Q28</f>
        <v/>
      </c>
      <c r="D28" s="326" t="str">
        <f t="shared" si="9"/>
        <v xml:space="preserve"> </v>
      </c>
      <c r="E28" s="328" t="str">
        <f t="shared" si="10"/>
        <v xml:space="preserve"> </v>
      </c>
      <c r="F28" s="315" t="str">
        <f ca="1">'EScalc Special'!Y28</f>
        <v xml:space="preserve"> </v>
      </c>
      <c r="G28" s="312"/>
      <c r="H28" s="298" t="str">
        <f t="shared" si="11"/>
        <v>N</v>
      </c>
      <c r="I28" s="299">
        <f t="shared" ca="1" si="12"/>
        <v>0</v>
      </c>
      <c r="J28" s="300" t="str">
        <f t="shared" ca="1" si="16"/>
        <v>X</v>
      </c>
      <c r="K28" s="316" t="str">
        <f t="shared" ca="1" si="13"/>
        <v>X</v>
      </c>
      <c r="L28" s="319" t="str">
        <f t="shared" ca="1" si="14"/>
        <v>X</v>
      </c>
      <c r="M28" s="312"/>
      <c r="N28" s="301" t="str">
        <f t="shared" si="4"/>
        <v>N</v>
      </c>
      <c r="O28" s="302">
        <f t="shared" ca="1" si="5"/>
        <v>0</v>
      </c>
      <c r="P28" s="303" t="str">
        <f t="shared" ca="1" si="17"/>
        <v>X</v>
      </c>
      <c r="Q28" s="317" t="str">
        <f t="shared" ca="1" si="7"/>
        <v>X</v>
      </c>
      <c r="R28" s="323" t="str">
        <f t="shared" ca="1" si="18"/>
        <v>X</v>
      </c>
      <c r="T28" s="330">
        <v>26</v>
      </c>
      <c r="U28" s="25">
        <v>27720</v>
      </c>
      <c r="V28" s="25">
        <v>30899</v>
      </c>
      <c r="W28" s="326">
        <v>27720</v>
      </c>
      <c r="X28" s="328">
        <v>30899</v>
      </c>
      <c r="Y28" s="315">
        <v>23.560132020196665</v>
      </c>
    </row>
    <row r="29" spans="1:25" x14ac:dyDescent="0.2">
      <c r="A29" s="61" t="str">
        <f>'EScalc Special'!R29</f>
        <v>Period</v>
      </c>
      <c r="B29" s="25" t="str">
        <f>'EScalc Special'!P29</f>
        <v/>
      </c>
      <c r="C29" s="25" t="str">
        <f>'EScalc Special'!Q29</f>
        <v/>
      </c>
      <c r="D29" s="326" t="str">
        <f t="shared" si="9"/>
        <v xml:space="preserve"> </v>
      </c>
      <c r="E29" s="328" t="str">
        <f t="shared" si="10"/>
        <v xml:space="preserve"> </v>
      </c>
      <c r="F29" s="315" t="str">
        <f ca="1">'EScalc Special'!Y29</f>
        <v xml:space="preserve"> </v>
      </c>
      <c r="G29" s="312"/>
      <c r="H29" s="298" t="str">
        <f t="shared" si="11"/>
        <v>N</v>
      </c>
      <c r="I29" s="299">
        <f t="shared" ca="1" si="12"/>
        <v>0</v>
      </c>
      <c r="J29" s="300" t="str">
        <f t="shared" ca="1" si="16"/>
        <v>X</v>
      </c>
      <c r="K29" s="316" t="str">
        <f t="shared" ca="1" si="13"/>
        <v>X</v>
      </c>
      <c r="L29" s="319" t="str">
        <f t="shared" ca="1" si="14"/>
        <v>X</v>
      </c>
      <c r="M29" s="312"/>
      <c r="N29" s="301" t="str">
        <f t="shared" si="4"/>
        <v>N</v>
      </c>
      <c r="O29" s="302">
        <f t="shared" ca="1" si="5"/>
        <v>0</v>
      </c>
      <c r="P29" s="303" t="str">
        <f t="shared" ca="1" si="17"/>
        <v>X</v>
      </c>
      <c r="Q29" s="317" t="str">
        <f t="shared" ca="1" si="7"/>
        <v>X</v>
      </c>
      <c r="R29" s="323" t="str">
        <f t="shared" ca="1" si="18"/>
        <v>X</v>
      </c>
      <c r="T29" s="330">
        <v>27</v>
      </c>
      <c r="U29" s="25">
        <v>29113</v>
      </c>
      <c r="V29" s="25">
        <v>31821</v>
      </c>
      <c r="W29" s="326">
        <v>29113</v>
      </c>
      <c r="X29" s="328">
        <v>31821</v>
      </c>
      <c r="Y29" s="315">
        <v>24.592405227523365</v>
      </c>
    </row>
    <row r="30" spans="1:25" x14ac:dyDescent="0.2">
      <c r="A30" s="61" t="str">
        <f>'EScalc Special'!R30</f>
        <v>Period</v>
      </c>
      <c r="B30" s="25" t="str">
        <f>'EScalc Special'!P30</f>
        <v/>
      </c>
      <c r="C30" s="25" t="str">
        <f>'EScalc Special'!Q30</f>
        <v/>
      </c>
      <c r="D30" s="326" t="str">
        <f t="shared" si="9"/>
        <v xml:space="preserve"> </v>
      </c>
      <c r="E30" s="328" t="str">
        <f t="shared" si="10"/>
        <v xml:space="preserve"> </v>
      </c>
      <c r="F30" s="315" t="str">
        <f ca="1">'EScalc Special'!Y30</f>
        <v xml:space="preserve"> </v>
      </c>
      <c r="G30" s="312"/>
      <c r="H30" s="298" t="str">
        <f t="shared" si="11"/>
        <v>N</v>
      </c>
      <c r="I30" s="299">
        <f t="shared" ca="1" si="12"/>
        <v>0</v>
      </c>
      <c r="J30" s="300" t="str">
        <f t="shared" ca="1" si="16"/>
        <v>X</v>
      </c>
      <c r="K30" s="316" t="str">
        <f t="shared" ca="1" si="13"/>
        <v>X</v>
      </c>
      <c r="L30" s="319" t="str">
        <f t="shared" ca="1" si="14"/>
        <v>X</v>
      </c>
      <c r="M30" s="312"/>
      <c r="N30" s="301" t="str">
        <f t="shared" si="4"/>
        <v>N</v>
      </c>
      <c r="O30" s="302">
        <f t="shared" ca="1" si="5"/>
        <v>0</v>
      </c>
      <c r="P30" s="303" t="str">
        <f t="shared" ca="1" si="17"/>
        <v>X</v>
      </c>
      <c r="Q30" s="317" t="str">
        <f t="shared" ca="1" si="7"/>
        <v>X</v>
      </c>
      <c r="R30" s="323" t="str">
        <f t="shared" ca="1" si="18"/>
        <v>X</v>
      </c>
      <c r="T30" s="330">
        <v>28</v>
      </c>
      <c r="U30" s="25">
        <v>30298</v>
      </c>
      <c r="V30" s="25" t="s">
        <v>159</v>
      </c>
      <c r="W30" s="326">
        <v>30298</v>
      </c>
      <c r="X30" s="328" t="s">
        <v>167</v>
      </c>
      <c r="Y30" s="315">
        <v>25.467102489715309</v>
      </c>
    </row>
    <row r="31" spans="1:25" x14ac:dyDescent="0.2">
      <c r="A31" s="61" t="str">
        <f>'EScalc Special'!R31</f>
        <v>Period</v>
      </c>
      <c r="B31" s="25" t="str">
        <f>'EScalc Special'!P31</f>
        <v/>
      </c>
      <c r="C31" s="25" t="str">
        <f>'EScalc Special'!Q31</f>
        <v/>
      </c>
      <c r="D31" s="326" t="str">
        <f t="shared" si="9"/>
        <v xml:space="preserve"> </v>
      </c>
      <c r="E31" s="328" t="str">
        <f t="shared" si="10"/>
        <v xml:space="preserve"> </v>
      </c>
      <c r="F31" s="315" t="str">
        <f ca="1">'EScalc Special'!Y31</f>
        <v xml:space="preserve"> </v>
      </c>
      <c r="G31" s="312"/>
      <c r="H31" s="298" t="str">
        <f t="shared" si="11"/>
        <v>N</v>
      </c>
      <c r="I31" s="299">
        <f t="shared" ca="1" si="12"/>
        <v>0</v>
      </c>
      <c r="J31" s="300" t="str">
        <f t="shared" ca="1" si="16"/>
        <v>X</v>
      </c>
      <c r="K31" s="316" t="str">
        <f t="shared" ca="1" si="13"/>
        <v>X</v>
      </c>
      <c r="L31" s="319" t="str">
        <f t="shared" ca="1" si="14"/>
        <v>X</v>
      </c>
      <c r="M31" s="312"/>
      <c r="N31" s="301" t="str">
        <f t="shared" si="4"/>
        <v>N</v>
      </c>
      <c r="O31" s="302">
        <f t="shared" ca="1" si="5"/>
        <v>0</v>
      </c>
      <c r="P31" s="303" t="str">
        <f t="shared" ca="1" si="17"/>
        <v>X</v>
      </c>
      <c r="Q31" s="317" t="str">
        <f t="shared" ca="1" si="7"/>
        <v>X</v>
      </c>
      <c r="R31" s="323" t="str">
        <f t="shared" ca="1" si="18"/>
        <v>X</v>
      </c>
      <c r="T31" s="330">
        <v>29</v>
      </c>
      <c r="U31" s="25">
        <v>30765</v>
      </c>
      <c r="V31" s="25" t="s">
        <v>159</v>
      </c>
      <c r="W31" s="326">
        <v>30765</v>
      </c>
      <c r="X31" s="328" t="s">
        <v>167</v>
      </c>
      <c r="Y31" s="315">
        <v>25.805638508174752</v>
      </c>
    </row>
    <row r="32" spans="1:25" ht="13.5" thickBot="1" x14ac:dyDescent="0.25">
      <c r="A32" s="61" t="str">
        <f>'EScalc Special'!R32</f>
        <v>Period</v>
      </c>
      <c r="B32" s="25" t="str">
        <f>'EScalc Special'!P32</f>
        <v/>
      </c>
      <c r="C32" s="25" t="str">
        <f>'EScalc Special'!Q32</f>
        <v/>
      </c>
      <c r="D32" s="326" t="str">
        <f t="shared" si="9"/>
        <v xml:space="preserve"> </v>
      </c>
      <c r="E32" s="328" t="str">
        <f t="shared" si="10"/>
        <v xml:space="preserve"> </v>
      </c>
      <c r="F32" s="315" t="str">
        <f ca="1">'EScalc Special'!Y32</f>
        <v xml:space="preserve"> </v>
      </c>
      <c r="G32" s="312"/>
      <c r="H32" s="298" t="str">
        <f t="shared" si="11"/>
        <v>N</v>
      </c>
      <c r="I32" s="299">
        <f t="shared" ca="1" si="12"/>
        <v>0</v>
      </c>
      <c r="J32" s="300" t="str">
        <f t="shared" ca="1" si="16"/>
        <v>X</v>
      </c>
      <c r="K32" s="316" t="str">
        <f t="shared" ca="1" si="13"/>
        <v>X</v>
      </c>
      <c r="L32" s="319" t="str">
        <f t="shared" ca="1" si="14"/>
        <v>X</v>
      </c>
      <c r="M32" s="312"/>
      <c r="N32" s="301" t="str">
        <f t="shared" si="4"/>
        <v>N</v>
      </c>
      <c r="O32" s="302">
        <f t="shared" ca="1" si="5"/>
        <v>0</v>
      </c>
      <c r="P32" s="303" t="str">
        <f t="shared" ca="1" si="17"/>
        <v>X</v>
      </c>
      <c r="Q32" s="317" t="str">
        <f t="shared" ca="1" si="7"/>
        <v>X</v>
      </c>
      <c r="R32" s="323" t="str">
        <f t="shared" ca="1" si="18"/>
        <v>X</v>
      </c>
      <c r="T32" s="331">
        <v>30</v>
      </c>
      <c r="U32" s="332">
        <v>31821</v>
      </c>
      <c r="V32" s="332" t="s">
        <v>159</v>
      </c>
      <c r="W32" s="326">
        <v>31821</v>
      </c>
      <c r="X32" s="328" t="s">
        <v>167</v>
      </c>
      <c r="Y32" s="315">
        <v>27</v>
      </c>
    </row>
    <row r="33" spans="1:25" x14ac:dyDescent="0.2">
      <c r="A33" s="61" t="str">
        <f>'EScalc Special'!R33</f>
        <v>Period</v>
      </c>
      <c r="B33" s="25" t="str">
        <f>'EScalc Special'!P33</f>
        <v/>
      </c>
      <c r="C33" s="25" t="str">
        <f>'EScalc Special'!Q33</f>
        <v/>
      </c>
      <c r="D33" s="326" t="str">
        <f t="shared" si="9"/>
        <v xml:space="preserve"> </v>
      </c>
      <c r="E33" s="328" t="str">
        <f t="shared" si="10"/>
        <v xml:space="preserve"> </v>
      </c>
      <c r="F33" s="315" t="str">
        <f ca="1">'EScalc Special'!Y33</f>
        <v xml:space="preserve"> </v>
      </c>
      <c r="G33" s="312"/>
      <c r="H33" s="298" t="str">
        <f t="shared" si="11"/>
        <v>N</v>
      </c>
      <c r="I33" s="299">
        <f t="shared" ca="1" si="12"/>
        <v>0</v>
      </c>
      <c r="J33" s="300" t="str">
        <f t="shared" ca="1" si="16"/>
        <v>X</v>
      </c>
      <c r="K33" s="316" t="str">
        <f t="shared" ca="1" si="13"/>
        <v>X</v>
      </c>
      <c r="L33" s="319" t="str">
        <f t="shared" ca="1" si="14"/>
        <v>X</v>
      </c>
      <c r="M33" s="312"/>
      <c r="N33" s="301" t="str">
        <f t="shared" si="4"/>
        <v>N</v>
      </c>
      <c r="O33" s="302">
        <f t="shared" ca="1" si="5"/>
        <v>0</v>
      </c>
      <c r="P33" s="303" t="str">
        <f t="shared" ca="1" si="17"/>
        <v>X</v>
      </c>
      <c r="Q33" s="317" t="str">
        <f t="shared" ca="1" si="7"/>
        <v>X</v>
      </c>
      <c r="R33" s="323" t="str">
        <f t="shared" ca="1" si="18"/>
        <v>X</v>
      </c>
      <c r="T33" s="337" t="s">
        <v>160</v>
      </c>
      <c r="U33" s="338"/>
      <c r="V33" s="339"/>
      <c r="W33" s="337" t="s">
        <v>168</v>
      </c>
      <c r="X33" s="338"/>
      <c r="Y33" s="339"/>
    </row>
    <row r="34" spans="1:25" ht="13.5" thickBot="1" x14ac:dyDescent="0.25">
      <c r="A34" s="61" t="str">
        <f>'EScalc Special'!R34</f>
        <v>Period</v>
      </c>
      <c r="B34" s="25" t="str">
        <f>'EScalc Special'!P34</f>
        <v/>
      </c>
      <c r="C34" s="25" t="str">
        <f>'EScalc Special'!Q34</f>
        <v/>
      </c>
      <c r="D34" s="326" t="str">
        <f t="shared" si="9"/>
        <v xml:space="preserve"> </v>
      </c>
      <c r="E34" s="328" t="str">
        <f t="shared" si="10"/>
        <v xml:space="preserve"> </v>
      </c>
      <c r="F34" s="315" t="str">
        <f ca="1">'EScalc Special'!Y34</f>
        <v xml:space="preserve"> </v>
      </c>
      <c r="G34" s="312"/>
      <c r="H34" s="298" t="str">
        <f t="shared" si="11"/>
        <v>N</v>
      </c>
      <c r="I34" s="299">
        <f t="shared" ca="1" si="12"/>
        <v>0</v>
      </c>
      <c r="J34" s="300" t="str">
        <f t="shared" ca="1" si="16"/>
        <v>X</v>
      </c>
      <c r="K34" s="316" t="str">
        <f t="shared" ca="1" si="13"/>
        <v>X</v>
      </c>
      <c r="L34" s="319" t="str">
        <f t="shared" ca="1" si="14"/>
        <v>X</v>
      </c>
      <c r="M34" s="312"/>
      <c r="N34" s="301" t="str">
        <f t="shared" si="4"/>
        <v>N</v>
      </c>
      <c r="O34" s="302">
        <f t="shared" ca="1" si="5"/>
        <v>0</v>
      </c>
      <c r="P34" s="303" t="str">
        <f t="shared" ca="1" si="17"/>
        <v>X</v>
      </c>
      <c r="Q34" s="317" t="str">
        <f t="shared" ca="1" si="7"/>
        <v>X</v>
      </c>
      <c r="R34" s="323" t="str">
        <f t="shared" ca="1" si="18"/>
        <v>X</v>
      </c>
      <c r="T34" s="340"/>
      <c r="U34" s="341"/>
      <c r="V34" s="342"/>
      <c r="W34" s="340"/>
      <c r="X34" s="341"/>
      <c r="Y34" s="342"/>
    </row>
    <row r="35" spans="1:25" x14ac:dyDescent="0.2">
      <c r="A35" s="61" t="str">
        <f>'EScalc Special'!R35</f>
        <v>Period</v>
      </c>
      <c r="B35" s="25" t="str">
        <f>'EScalc Special'!P35</f>
        <v/>
      </c>
      <c r="C35" s="25" t="str">
        <f>'EScalc Special'!Q35</f>
        <v/>
      </c>
      <c r="D35" s="326" t="str">
        <f t="shared" si="9"/>
        <v xml:space="preserve"> </v>
      </c>
      <c r="E35" s="328" t="str">
        <f t="shared" si="10"/>
        <v xml:space="preserve"> </v>
      </c>
      <c r="F35" s="315" t="str">
        <f ca="1">'EScalc Special'!Y35</f>
        <v xml:space="preserve"> </v>
      </c>
      <c r="G35" s="312"/>
      <c r="H35" s="298" t="str">
        <f t="shared" si="11"/>
        <v>N</v>
      </c>
      <c r="I35" s="299">
        <f t="shared" ca="1" si="12"/>
        <v>0</v>
      </c>
      <c r="J35" s="300" t="str">
        <f t="shared" ca="1" si="16"/>
        <v>X</v>
      </c>
      <c r="K35" s="316" t="str">
        <f t="shared" ca="1" si="13"/>
        <v>X</v>
      </c>
      <c r="L35" s="319" t="str">
        <f t="shared" ca="1" si="14"/>
        <v>X</v>
      </c>
      <c r="M35" s="312"/>
      <c r="N35" s="301" t="str">
        <f t="shared" ref="N35:N66" si="19">IF(C35 = "XX", A35, "N")</f>
        <v>N</v>
      </c>
      <c r="O35" s="302">
        <f t="shared" ref="O35:O66" ca="1" si="20">IF(ISNUMBER(N35), IF(OFFSET($N$2, N35-1,0) = "N", 1, O34 + 1), 0)</f>
        <v>0</v>
      </c>
      <c r="P35" s="303" t="str">
        <f t="shared" ca="1" si="17"/>
        <v>X</v>
      </c>
      <c r="Q35" s="317" t="str">
        <f t="shared" ref="Q35:Q66" ca="1" si="21" xml:space="preserve"> IF(AND(ISNUMBER(OFFSET(N35,P35-1,0)), ISNUMBER(N35)),(OFFSET(C35, P35, 0) -IF(O35 =1, C34, "X"))/(P35 + 1), "X")</f>
        <v>X</v>
      </c>
      <c r="R35" s="323" t="str">
        <f t="shared" ca="1" si="18"/>
        <v>X</v>
      </c>
    </row>
    <row r="36" spans="1:25" x14ac:dyDescent="0.2">
      <c r="A36" s="61" t="str">
        <f>'EScalc Special'!R36</f>
        <v>Period</v>
      </c>
      <c r="B36" s="25" t="str">
        <f>'EScalc Special'!P36</f>
        <v/>
      </c>
      <c r="C36" s="25" t="str">
        <f>'EScalc Special'!Q36</f>
        <v/>
      </c>
      <c r="D36" s="326" t="str">
        <f t="shared" si="9"/>
        <v xml:space="preserve"> </v>
      </c>
      <c r="E36" s="328" t="str">
        <f t="shared" si="10"/>
        <v xml:space="preserve"> </v>
      </c>
      <c r="F36" s="315" t="str">
        <f ca="1">'EScalc Special'!Y36</f>
        <v xml:space="preserve"> </v>
      </c>
      <c r="G36" s="312"/>
      <c r="H36" s="298" t="str">
        <f t="shared" si="11"/>
        <v>N</v>
      </c>
      <c r="I36" s="299">
        <f t="shared" ca="1" si="12"/>
        <v>0</v>
      </c>
      <c r="J36" s="300" t="str">
        <f t="shared" ca="1" si="16"/>
        <v>X</v>
      </c>
      <c r="K36" s="316" t="str">
        <f t="shared" ca="1" si="13"/>
        <v>X</v>
      </c>
      <c r="L36" s="319" t="str">
        <f t="shared" ca="1" si="14"/>
        <v>X</v>
      </c>
      <c r="M36" s="312"/>
      <c r="N36" s="301" t="str">
        <f t="shared" si="19"/>
        <v>N</v>
      </c>
      <c r="O36" s="302">
        <f t="shared" ca="1" si="20"/>
        <v>0</v>
      </c>
      <c r="P36" s="303" t="str">
        <f t="shared" ca="1" si="17"/>
        <v>X</v>
      </c>
      <c r="Q36" s="317" t="str">
        <f t="shared" ca="1" si="21"/>
        <v>X</v>
      </c>
      <c r="R36" s="323" t="str">
        <f t="shared" ca="1" si="18"/>
        <v>X</v>
      </c>
    </row>
    <row r="37" spans="1:25" x14ac:dyDescent="0.2">
      <c r="A37" s="61" t="str">
        <f>'EScalc Special'!R37</f>
        <v>Period</v>
      </c>
      <c r="B37" s="25" t="str">
        <f>'EScalc Special'!P37</f>
        <v/>
      </c>
      <c r="C37" s="25" t="str">
        <f>'EScalc Special'!Q37</f>
        <v/>
      </c>
      <c r="D37" s="326" t="str">
        <f t="shared" si="9"/>
        <v xml:space="preserve"> </v>
      </c>
      <c r="E37" s="328" t="str">
        <f t="shared" si="10"/>
        <v xml:space="preserve"> </v>
      </c>
      <c r="F37" s="315" t="str">
        <f ca="1">'EScalc Special'!Y37</f>
        <v xml:space="preserve"> </v>
      </c>
      <c r="G37" s="312"/>
      <c r="H37" s="298" t="str">
        <f t="shared" si="11"/>
        <v>N</v>
      </c>
      <c r="I37" s="299">
        <f t="shared" ca="1" si="12"/>
        <v>0</v>
      </c>
      <c r="J37" s="300" t="str">
        <f t="shared" ca="1" si="16"/>
        <v>X</v>
      </c>
      <c r="K37" s="316" t="str">
        <f t="shared" ca="1" si="13"/>
        <v>X</v>
      </c>
      <c r="L37" s="319" t="str">
        <f t="shared" ca="1" si="14"/>
        <v>X</v>
      </c>
      <c r="M37" s="312"/>
      <c r="N37" s="301" t="str">
        <f t="shared" si="19"/>
        <v>N</v>
      </c>
      <c r="O37" s="302">
        <f t="shared" ca="1" si="20"/>
        <v>0</v>
      </c>
      <c r="P37" s="303" t="str">
        <f t="shared" ca="1" si="17"/>
        <v>X</v>
      </c>
      <c r="Q37" s="317" t="str">
        <f t="shared" ca="1" si="21"/>
        <v>X</v>
      </c>
      <c r="R37" s="323" t="str">
        <f t="shared" ca="1" si="18"/>
        <v>X</v>
      </c>
    </row>
    <row r="38" spans="1:25" x14ac:dyDescent="0.2">
      <c r="A38" s="61" t="str">
        <f>'EScalc Special'!R38</f>
        <v>Period</v>
      </c>
      <c r="B38" s="25" t="str">
        <f>'EScalc Special'!P38</f>
        <v/>
      </c>
      <c r="C38" s="25" t="str">
        <f>'EScalc Special'!Q38</f>
        <v/>
      </c>
      <c r="D38" s="326" t="str">
        <f t="shared" si="9"/>
        <v xml:space="preserve"> </v>
      </c>
      <c r="E38" s="328" t="str">
        <f t="shared" si="10"/>
        <v xml:space="preserve"> </v>
      </c>
      <c r="F38" s="315" t="str">
        <f ca="1">'EScalc Special'!Y38</f>
        <v xml:space="preserve"> </v>
      </c>
      <c r="G38" s="312"/>
      <c r="H38" s="298" t="str">
        <f t="shared" si="11"/>
        <v>N</v>
      </c>
      <c r="I38" s="299">
        <f t="shared" ca="1" si="12"/>
        <v>0</v>
      </c>
      <c r="J38" s="300" t="str">
        <f t="shared" ca="1" si="16"/>
        <v>X</v>
      </c>
      <c r="K38" s="316" t="str">
        <f t="shared" ca="1" si="13"/>
        <v>X</v>
      </c>
      <c r="L38" s="319" t="str">
        <f t="shared" ca="1" si="14"/>
        <v>X</v>
      </c>
      <c r="M38" s="312"/>
      <c r="N38" s="301" t="str">
        <f t="shared" si="19"/>
        <v>N</v>
      </c>
      <c r="O38" s="302">
        <f t="shared" ca="1" si="20"/>
        <v>0</v>
      </c>
      <c r="P38" s="303" t="str">
        <f t="shared" ca="1" si="17"/>
        <v>X</v>
      </c>
      <c r="Q38" s="317" t="str">
        <f t="shared" ca="1" si="21"/>
        <v>X</v>
      </c>
      <c r="R38" s="323" t="str">
        <f t="shared" ca="1" si="18"/>
        <v>X</v>
      </c>
    </row>
    <row r="39" spans="1:25" x14ac:dyDescent="0.2">
      <c r="A39" s="61" t="str">
        <f>'EScalc Special'!R39</f>
        <v>Period</v>
      </c>
      <c r="B39" s="25" t="str">
        <f>'EScalc Special'!P39</f>
        <v/>
      </c>
      <c r="C39" s="25" t="str">
        <f>'EScalc Special'!Q39</f>
        <v/>
      </c>
      <c r="D39" s="326" t="str">
        <f t="shared" si="9"/>
        <v xml:space="preserve"> </v>
      </c>
      <c r="E39" s="328" t="str">
        <f t="shared" si="10"/>
        <v xml:space="preserve"> </v>
      </c>
      <c r="F39" s="315" t="str">
        <f ca="1">'EScalc Special'!Y39</f>
        <v xml:space="preserve"> </v>
      </c>
      <c r="G39" s="312"/>
      <c r="H39" s="298" t="str">
        <f t="shared" si="11"/>
        <v>N</v>
      </c>
      <c r="I39" s="299">
        <f t="shared" ca="1" si="12"/>
        <v>0</v>
      </c>
      <c r="J39" s="300" t="str">
        <f t="shared" ca="1" si="16"/>
        <v>X</v>
      </c>
      <c r="K39" s="316" t="str">
        <f t="shared" ca="1" si="13"/>
        <v>X</v>
      </c>
      <c r="L39" s="319" t="str">
        <f t="shared" ca="1" si="14"/>
        <v>X</v>
      </c>
      <c r="M39" s="312"/>
      <c r="N39" s="301" t="str">
        <f t="shared" si="19"/>
        <v>N</v>
      </c>
      <c r="O39" s="302">
        <f t="shared" ca="1" si="20"/>
        <v>0</v>
      </c>
      <c r="P39" s="303" t="str">
        <f t="shared" ca="1" si="17"/>
        <v>X</v>
      </c>
      <c r="Q39" s="317" t="str">
        <f t="shared" ca="1" si="21"/>
        <v>X</v>
      </c>
      <c r="R39" s="323" t="str">
        <f t="shared" ca="1" si="18"/>
        <v>X</v>
      </c>
    </row>
    <row r="40" spans="1:25" x14ac:dyDescent="0.2">
      <c r="A40" s="61" t="str">
        <f>'EScalc Special'!R40</f>
        <v>Period</v>
      </c>
      <c r="B40" s="25" t="str">
        <f>'EScalc Special'!P40</f>
        <v/>
      </c>
      <c r="C40" s="25" t="str">
        <f>'EScalc Special'!Q40</f>
        <v/>
      </c>
      <c r="D40" s="326" t="str">
        <f t="shared" si="9"/>
        <v xml:space="preserve"> </v>
      </c>
      <c r="E40" s="328" t="str">
        <f t="shared" si="10"/>
        <v xml:space="preserve"> </v>
      </c>
      <c r="F40" s="315" t="str">
        <f ca="1">'EScalc Special'!Y40</f>
        <v xml:space="preserve"> </v>
      </c>
      <c r="G40" s="312"/>
      <c r="H40" s="298" t="str">
        <f t="shared" si="11"/>
        <v>N</v>
      </c>
      <c r="I40" s="299">
        <f t="shared" ca="1" si="12"/>
        <v>0</v>
      </c>
      <c r="J40" s="300" t="str">
        <f t="shared" ca="1" si="16"/>
        <v>X</v>
      </c>
      <c r="K40" s="316" t="str">
        <f t="shared" ca="1" si="13"/>
        <v>X</v>
      </c>
      <c r="L40" s="319" t="str">
        <f t="shared" ca="1" si="14"/>
        <v>X</v>
      </c>
      <c r="M40" s="312"/>
      <c r="N40" s="301" t="str">
        <f t="shared" si="19"/>
        <v>N</v>
      </c>
      <c r="O40" s="302">
        <f t="shared" ca="1" si="20"/>
        <v>0</v>
      </c>
      <c r="P40" s="303" t="str">
        <f t="shared" ca="1" si="17"/>
        <v>X</v>
      </c>
      <c r="Q40" s="317" t="str">
        <f t="shared" ca="1" si="21"/>
        <v>X</v>
      </c>
      <c r="R40" s="323" t="str">
        <f t="shared" ca="1" si="18"/>
        <v>X</v>
      </c>
    </row>
    <row r="41" spans="1:25" x14ac:dyDescent="0.2">
      <c r="A41" s="61" t="str">
        <f>'EScalc Special'!R41</f>
        <v>Period</v>
      </c>
      <c r="B41" s="25" t="str">
        <f>'EScalc Special'!P41</f>
        <v/>
      </c>
      <c r="C41" s="25" t="str">
        <f>'EScalc Special'!Q41</f>
        <v/>
      </c>
      <c r="D41" s="326" t="str">
        <f t="shared" si="9"/>
        <v xml:space="preserve"> </v>
      </c>
      <c r="E41" s="328" t="str">
        <f t="shared" si="10"/>
        <v xml:space="preserve"> </v>
      </c>
      <c r="F41" s="315" t="str">
        <f ca="1">'EScalc Special'!Y41</f>
        <v xml:space="preserve"> </v>
      </c>
      <c r="G41" s="312"/>
      <c r="H41" s="298" t="str">
        <f t="shared" si="11"/>
        <v>N</v>
      </c>
      <c r="I41" s="299">
        <f t="shared" ca="1" si="12"/>
        <v>0</v>
      </c>
      <c r="J41" s="300" t="str">
        <f t="shared" ca="1" si="16"/>
        <v>X</v>
      </c>
      <c r="K41" s="316" t="str">
        <f t="shared" ca="1" si="13"/>
        <v>X</v>
      </c>
      <c r="L41" s="319" t="str">
        <f t="shared" ca="1" si="14"/>
        <v>X</v>
      </c>
      <c r="M41" s="312"/>
      <c r="N41" s="301" t="str">
        <f t="shared" si="19"/>
        <v>N</v>
      </c>
      <c r="O41" s="302">
        <f t="shared" ca="1" si="20"/>
        <v>0</v>
      </c>
      <c r="P41" s="303" t="str">
        <f t="shared" ca="1" si="17"/>
        <v>X</v>
      </c>
      <c r="Q41" s="317" t="str">
        <f t="shared" ca="1" si="21"/>
        <v>X</v>
      </c>
      <c r="R41" s="323" t="str">
        <f t="shared" ca="1" si="18"/>
        <v>X</v>
      </c>
    </row>
    <row r="42" spans="1:25" x14ac:dyDescent="0.2">
      <c r="A42" s="61" t="str">
        <f>'EScalc Special'!R42</f>
        <v>Period</v>
      </c>
      <c r="B42" s="25" t="str">
        <f>'EScalc Special'!P42</f>
        <v/>
      </c>
      <c r="C42" s="25" t="str">
        <f>'EScalc Special'!Q42</f>
        <v/>
      </c>
      <c r="D42" s="326" t="str">
        <f t="shared" si="9"/>
        <v xml:space="preserve"> </v>
      </c>
      <c r="E42" s="328" t="str">
        <f t="shared" si="10"/>
        <v xml:space="preserve"> </v>
      </c>
      <c r="F42" s="315" t="str">
        <f ca="1">'EScalc Special'!Y42</f>
        <v xml:space="preserve"> </v>
      </c>
      <c r="G42" s="312"/>
      <c r="H42" s="298" t="str">
        <f t="shared" si="11"/>
        <v>N</v>
      </c>
      <c r="I42" s="299">
        <f t="shared" ca="1" si="12"/>
        <v>0</v>
      </c>
      <c r="J42" s="300" t="str">
        <f t="shared" ca="1" si="16"/>
        <v>X</v>
      </c>
      <c r="K42" s="316" t="str">
        <f t="shared" ca="1" si="13"/>
        <v>X</v>
      </c>
      <c r="L42" s="319" t="str">
        <f t="shared" ca="1" si="14"/>
        <v>X</v>
      </c>
      <c r="M42" s="312"/>
      <c r="N42" s="301" t="str">
        <f t="shared" si="19"/>
        <v>N</v>
      </c>
      <c r="O42" s="302">
        <f t="shared" ca="1" si="20"/>
        <v>0</v>
      </c>
      <c r="P42" s="303" t="str">
        <f t="shared" ca="1" si="17"/>
        <v>X</v>
      </c>
      <c r="Q42" s="317" t="str">
        <f t="shared" ca="1" si="21"/>
        <v>X</v>
      </c>
      <c r="R42" s="323" t="str">
        <f t="shared" ca="1" si="18"/>
        <v>X</v>
      </c>
    </row>
    <row r="43" spans="1:25" x14ac:dyDescent="0.2">
      <c r="A43" s="61" t="str">
        <f>'EScalc Special'!R43</f>
        <v>Period</v>
      </c>
      <c r="B43" s="25" t="str">
        <f>'EScalc Special'!P43</f>
        <v/>
      </c>
      <c r="C43" s="25" t="str">
        <f>'EScalc Special'!Q43</f>
        <v/>
      </c>
      <c r="D43" s="326" t="str">
        <f t="shared" si="9"/>
        <v xml:space="preserve"> </v>
      </c>
      <c r="E43" s="328" t="str">
        <f t="shared" si="10"/>
        <v xml:space="preserve"> </v>
      </c>
      <c r="F43" s="315" t="str">
        <f ca="1">'EScalc Special'!Y43</f>
        <v xml:space="preserve"> </v>
      </c>
      <c r="G43" s="312"/>
      <c r="H43" s="298" t="str">
        <f t="shared" si="11"/>
        <v>N</v>
      </c>
      <c r="I43" s="299">
        <f t="shared" ca="1" si="12"/>
        <v>0</v>
      </c>
      <c r="J43" s="300" t="str">
        <f t="shared" ca="1" si="16"/>
        <v>X</v>
      </c>
      <c r="K43" s="316" t="str">
        <f t="shared" ca="1" si="13"/>
        <v>X</v>
      </c>
      <c r="L43" s="319" t="str">
        <f t="shared" ca="1" si="14"/>
        <v>X</v>
      </c>
      <c r="M43" s="312"/>
      <c r="N43" s="301" t="str">
        <f t="shared" si="19"/>
        <v>N</v>
      </c>
      <c r="O43" s="302">
        <f t="shared" ca="1" si="20"/>
        <v>0</v>
      </c>
      <c r="P43" s="303" t="str">
        <f t="shared" ca="1" si="17"/>
        <v>X</v>
      </c>
      <c r="Q43" s="317" t="str">
        <f t="shared" ca="1" si="21"/>
        <v>X</v>
      </c>
      <c r="R43" s="323" t="str">
        <f t="shared" ca="1" si="18"/>
        <v>X</v>
      </c>
    </row>
    <row r="44" spans="1:25" x14ac:dyDescent="0.2">
      <c r="A44" s="61" t="str">
        <f>'EScalc Special'!R44</f>
        <v>Period</v>
      </c>
      <c r="B44" s="25" t="str">
        <f>'EScalc Special'!P44</f>
        <v/>
      </c>
      <c r="C44" s="25" t="str">
        <f>'EScalc Special'!Q44</f>
        <v/>
      </c>
      <c r="D44" s="326" t="str">
        <f t="shared" si="9"/>
        <v xml:space="preserve"> </v>
      </c>
      <c r="E44" s="328" t="str">
        <f t="shared" si="10"/>
        <v xml:space="preserve"> </v>
      </c>
      <c r="F44" s="315" t="str">
        <f ca="1">'EScalc Special'!Y44</f>
        <v xml:space="preserve"> </v>
      </c>
      <c r="G44" s="312"/>
      <c r="H44" s="298" t="str">
        <f t="shared" si="11"/>
        <v>N</v>
      </c>
      <c r="I44" s="299">
        <f t="shared" ca="1" si="12"/>
        <v>0</v>
      </c>
      <c r="J44" s="300" t="str">
        <f t="shared" ca="1" si="16"/>
        <v>X</v>
      </c>
      <c r="K44" s="316" t="str">
        <f t="shared" ca="1" si="13"/>
        <v>X</v>
      </c>
      <c r="L44" s="319" t="str">
        <f t="shared" ca="1" si="14"/>
        <v>X</v>
      </c>
      <c r="M44" s="312"/>
      <c r="N44" s="301" t="str">
        <f t="shared" si="19"/>
        <v>N</v>
      </c>
      <c r="O44" s="302">
        <f t="shared" ca="1" si="20"/>
        <v>0</v>
      </c>
      <c r="P44" s="303" t="str">
        <f t="shared" ca="1" si="17"/>
        <v>X</v>
      </c>
      <c r="Q44" s="317" t="str">
        <f t="shared" ca="1" si="21"/>
        <v>X</v>
      </c>
      <c r="R44" s="323" t="str">
        <f t="shared" ca="1" si="18"/>
        <v>X</v>
      </c>
    </row>
    <row r="45" spans="1:25" x14ac:dyDescent="0.2">
      <c r="A45" s="61" t="str">
        <f>'EScalc Special'!R45</f>
        <v>Period</v>
      </c>
      <c r="B45" s="25" t="str">
        <f>'EScalc Special'!P45</f>
        <v/>
      </c>
      <c r="C45" s="25" t="str">
        <f>'EScalc Special'!Q45</f>
        <v/>
      </c>
      <c r="D45" s="326" t="str">
        <f t="shared" si="9"/>
        <v xml:space="preserve"> </v>
      </c>
      <c r="E45" s="328" t="str">
        <f t="shared" si="10"/>
        <v xml:space="preserve"> </v>
      </c>
      <c r="F45" s="315" t="str">
        <f ca="1">'EScalc Special'!Y45</f>
        <v xml:space="preserve"> </v>
      </c>
      <c r="G45" s="312"/>
      <c r="H45" s="298" t="str">
        <f t="shared" si="11"/>
        <v>N</v>
      </c>
      <c r="I45" s="299">
        <f t="shared" ca="1" si="12"/>
        <v>0</v>
      </c>
      <c r="J45" s="300" t="str">
        <f t="shared" ca="1" si="16"/>
        <v>X</v>
      </c>
      <c r="K45" s="316" t="str">
        <f t="shared" ca="1" si="13"/>
        <v>X</v>
      </c>
      <c r="L45" s="319" t="str">
        <f t="shared" ca="1" si="14"/>
        <v>X</v>
      </c>
      <c r="M45" s="312"/>
      <c r="N45" s="301" t="str">
        <f t="shared" si="19"/>
        <v>N</v>
      </c>
      <c r="O45" s="302">
        <f t="shared" ca="1" si="20"/>
        <v>0</v>
      </c>
      <c r="P45" s="303" t="str">
        <f t="shared" ca="1" si="17"/>
        <v>X</v>
      </c>
      <c r="Q45" s="317" t="str">
        <f t="shared" ca="1" si="21"/>
        <v>X</v>
      </c>
      <c r="R45" s="323" t="str">
        <f t="shared" ca="1" si="18"/>
        <v>X</v>
      </c>
    </row>
    <row r="46" spans="1:25" x14ac:dyDescent="0.2">
      <c r="A46" s="61" t="str">
        <f>'EScalc Special'!R46</f>
        <v>Period</v>
      </c>
      <c r="B46" s="25" t="str">
        <f>'EScalc Special'!P46</f>
        <v/>
      </c>
      <c r="C46" s="25" t="str">
        <f>'EScalc Special'!Q46</f>
        <v/>
      </c>
      <c r="D46" s="326" t="str">
        <f t="shared" si="9"/>
        <v xml:space="preserve"> </v>
      </c>
      <c r="E46" s="328" t="str">
        <f t="shared" si="10"/>
        <v xml:space="preserve"> </v>
      </c>
      <c r="F46" s="315" t="str">
        <f ca="1">'EScalc Special'!Y46</f>
        <v xml:space="preserve"> </v>
      </c>
      <c r="G46" s="312"/>
      <c r="H46" s="298" t="str">
        <f t="shared" si="11"/>
        <v>N</v>
      </c>
      <c r="I46" s="299">
        <f t="shared" ca="1" si="12"/>
        <v>0</v>
      </c>
      <c r="J46" s="300" t="str">
        <f t="shared" ca="1" si="16"/>
        <v>X</v>
      </c>
      <c r="K46" s="316" t="str">
        <f t="shared" ca="1" si="13"/>
        <v>X</v>
      </c>
      <c r="L46" s="319" t="str">
        <f t="shared" ca="1" si="14"/>
        <v>X</v>
      </c>
      <c r="M46" s="312"/>
      <c r="N46" s="301" t="str">
        <f t="shared" si="19"/>
        <v>N</v>
      </c>
      <c r="O46" s="302">
        <f t="shared" ca="1" si="20"/>
        <v>0</v>
      </c>
      <c r="P46" s="303" t="str">
        <f t="shared" ca="1" si="17"/>
        <v>X</v>
      </c>
      <c r="Q46" s="317" t="str">
        <f t="shared" ca="1" si="21"/>
        <v>X</v>
      </c>
      <c r="R46" s="323" t="str">
        <f t="shared" ca="1" si="18"/>
        <v>X</v>
      </c>
    </row>
    <row r="47" spans="1:25" x14ac:dyDescent="0.2">
      <c r="A47" s="61" t="str">
        <f>'EScalc Special'!R47</f>
        <v>Period</v>
      </c>
      <c r="B47" s="25" t="str">
        <f>'EScalc Special'!P47</f>
        <v/>
      </c>
      <c r="C47" s="25" t="str">
        <f>'EScalc Special'!Q47</f>
        <v/>
      </c>
      <c r="D47" s="326" t="str">
        <f t="shared" si="9"/>
        <v xml:space="preserve"> </v>
      </c>
      <c r="E47" s="328" t="str">
        <f t="shared" si="10"/>
        <v xml:space="preserve"> </v>
      </c>
      <c r="F47" s="315" t="str">
        <f ca="1">'EScalc Special'!Y47</f>
        <v xml:space="preserve"> </v>
      </c>
      <c r="G47" s="312"/>
      <c r="H47" s="298" t="str">
        <f t="shared" si="11"/>
        <v>N</v>
      </c>
      <c r="I47" s="299">
        <f t="shared" ca="1" si="12"/>
        <v>0</v>
      </c>
      <c r="J47" s="300" t="str">
        <f t="shared" ca="1" si="16"/>
        <v>X</v>
      </c>
      <c r="K47" s="316" t="str">
        <f t="shared" ca="1" si="13"/>
        <v>X</v>
      </c>
      <c r="L47" s="319" t="str">
        <f t="shared" ca="1" si="14"/>
        <v>X</v>
      </c>
      <c r="M47" s="312"/>
      <c r="N47" s="301" t="str">
        <f t="shared" si="19"/>
        <v>N</v>
      </c>
      <c r="O47" s="302">
        <f t="shared" ca="1" si="20"/>
        <v>0</v>
      </c>
      <c r="P47" s="303" t="str">
        <f t="shared" ca="1" si="17"/>
        <v>X</v>
      </c>
      <c r="Q47" s="317" t="str">
        <f t="shared" ca="1" si="21"/>
        <v>X</v>
      </c>
      <c r="R47" s="323" t="str">
        <f t="shared" ca="1" si="18"/>
        <v>X</v>
      </c>
    </row>
    <row r="48" spans="1:25" x14ac:dyDescent="0.2">
      <c r="A48" s="61" t="str">
        <f>'EScalc Special'!R48</f>
        <v>Period</v>
      </c>
      <c r="B48" s="25" t="str">
        <f>'EScalc Special'!P48</f>
        <v/>
      </c>
      <c r="C48" s="25" t="str">
        <f>'EScalc Special'!Q48</f>
        <v/>
      </c>
      <c r="D48" s="326" t="str">
        <f t="shared" si="9"/>
        <v xml:space="preserve"> </v>
      </c>
      <c r="E48" s="328" t="str">
        <f t="shared" si="10"/>
        <v xml:space="preserve"> </v>
      </c>
      <c r="F48" s="315" t="str">
        <f ca="1">'EScalc Special'!Y48</f>
        <v xml:space="preserve"> </v>
      </c>
      <c r="G48" s="312"/>
      <c r="H48" s="298" t="str">
        <f t="shared" si="11"/>
        <v>N</v>
      </c>
      <c r="I48" s="299">
        <f t="shared" ca="1" si="12"/>
        <v>0</v>
      </c>
      <c r="J48" s="300" t="str">
        <f t="shared" ca="1" si="16"/>
        <v>X</v>
      </c>
      <c r="K48" s="316" t="str">
        <f t="shared" ca="1" si="13"/>
        <v>X</v>
      </c>
      <c r="L48" s="319" t="str">
        <f t="shared" ca="1" si="14"/>
        <v>X</v>
      </c>
      <c r="M48" s="312"/>
      <c r="N48" s="301" t="str">
        <f t="shared" si="19"/>
        <v>N</v>
      </c>
      <c r="O48" s="302">
        <f t="shared" ca="1" si="20"/>
        <v>0</v>
      </c>
      <c r="P48" s="303" t="str">
        <f t="shared" ca="1" si="17"/>
        <v>X</v>
      </c>
      <c r="Q48" s="317" t="str">
        <f t="shared" ca="1" si="21"/>
        <v>X</v>
      </c>
      <c r="R48" s="323" t="str">
        <f t="shared" ca="1" si="18"/>
        <v>X</v>
      </c>
    </row>
    <row r="49" spans="1:18" x14ac:dyDescent="0.2">
      <c r="A49" s="61" t="str">
        <f>'EScalc Special'!R49</f>
        <v>Period</v>
      </c>
      <c r="B49" s="25" t="str">
        <f>'EScalc Special'!P49</f>
        <v/>
      </c>
      <c r="C49" s="25" t="str">
        <f>'EScalc Special'!Q49</f>
        <v/>
      </c>
      <c r="D49" s="326" t="str">
        <f t="shared" si="9"/>
        <v xml:space="preserve"> </v>
      </c>
      <c r="E49" s="328" t="str">
        <f t="shared" si="10"/>
        <v xml:space="preserve"> </v>
      </c>
      <c r="F49" s="315" t="str">
        <f ca="1">'EScalc Special'!Y49</f>
        <v xml:space="preserve"> </v>
      </c>
      <c r="G49" s="312"/>
      <c r="H49" s="298" t="str">
        <f t="shared" si="11"/>
        <v>N</v>
      </c>
      <c r="I49" s="299">
        <f t="shared" ca="1" si="12"/>
        <v>0</v>
      </c>
      <c r="J49" s="300" t="str">
        <f t="shared" ca="1" si="16"/>
        <v>X</v>
      </c>
      <c r="K49" s="316" t="str">
        <f t="shared" ca="1" si="13"/>
        <v>X</v>
      </c>
      <c r="L49" s="319" t="str">
        <f t="shared" ca="1" si="14"/>
        <v>X</v>
      </c>
      <c r="M49" s="312"/>
      <c r="N49" s="301" t="str">
        <f t="shared" si="19"/>
        <v>N</v>
      </c>
      <c r="O49" s="302">
        <f t="shared" ca="1" si="20"/>
        <v>0</v>
      </c>
      <c r="P49" s="303" t="str">
        <f t="shared" ca="1" si="17"/>
        <v>X</v>
      </c>
      <c r="Q49" s="317" t="str">
        <f t="shared" ca="1" si="21"/>
        <v>X</v>
      </c>
      <c r="R49" s="323" t="str">
        <f t="shared" ca="1" si="18"/>
        <v>X</v>
      </c>
    </row>
    <row r="50" spans="1:18" x14ac:dyDescent="0.2">
      <c r="A50" s="61" t="str">
        <f>'EScalc Special'!R50</f>
        <v>Period</v>
      </c>
      <c r="B50" s="25" t="str">
        <f>'EScalc Special'!P50</f>
        <v/>
      </c>
      <c r="C50" s="25" t="str">
        <f>'EScalc Special'!Q50</f>
        <v/>
      </c>
      <c r="D50" s="326" t="str">
        <f t="shared" si="9"/>
        <v xml:space="preserve"> </v>
      </c>
      <c r="E50" s="328" t="str">
        <f t="shared" si="10"/>
        <v xml:space="preserve"> </v>
      </c>
      <c r="F50" s="315" t="str">
        <f ca="1">'EScalc Special'!Y50</f>
        <v xml:space="preserve"> </v>
      </c>
      <c r="G50" s="312"/>
      <c r="H50" s="298" t="str">
        <f t="shared" si="11"/>
        <v>N</v>
      </c>
      <c r="I50" s="299">
        <f t="shared" ca="1" si="12"/>
        <v>0</v>
      </c>
      <c r="J50" s="300" t="str">
        <f t="shared" ca="1" si="16"/>
        <v>X</v>
      </c>
      <c r="K50" s="316" t="str">
        <f t="shared" ca="1" si="13"/>
        <v>X</v>
      </c>
      <c r="L50" s="319" t="str">
        <f t="shared" ca="1" si="14"/>
        <v>X</v>
      </c>
      <c r="M50" s="312"/>
      <c r="N50" s="301" t="str">
        <f t="shared" si="19"/>
        <v>N</v>
      </c>
      <c r="O50" s="302">
        <f t="shared" ca="1" si="20"/>
        <v>0</v>
      </c>
      <c r="P50" s="303" t="str">
        <f t="shared" ca="1" si="17"/>
        <v>X</v>
      </c>
      <c r="Q50" s="317" t="str">
        <f t="shared" ca="1" si="21"/>
        <v>X</v>
      </c>
      <c r="R50" s="323" t="str">
        <f t="shared" ca="1" si="18"/>
        <v>X</v>
      </c>
    </row>
    <row r="51" spans="1:18" x14ac:dyDescent="0.2">
      <c r="A51" s="61" t="str">
        <f>'EScalc Special'!R51</f>
        <v>Period</v>
      </c>
      <c r="B51" s="25" t="str">
        <f>'EScalc Special'!P51</f>
        <v/>
      </c>
      <c r="C51" s="25" t="str">
        <f>'EScalc Special'!Q51</f>
        <v/>
      </c>
      <c r="D51" s="326" t="str">
        <f t="shared" si="9"/>
        <v xml:space="preserve"> </v>
      </c>
      <c r="E51" s="328" t="str">
        <f t="shared" si="10"/>
        <v xml:space="preserve"> </v>
      </c>
      <c r="F51" s="315" t="str">
        <f ca="1">'EScalc Special'!Y51</f>
        <v xml:space="preserve"> </v>
      </c>
      <c r="G51" s="312"/>
      <c r="H51" s="298" t="str">
        <f t="shared" si="11"/>
        <v>N</v>
      </c>
      <c r="I51" s="299">
        <f t="shared" ca="1" si="12"/>
        <v>0</v>
      </c>
      <c r="J51" s="300" t="str">
        <f t="shared" ca="1" si="16"/>
        <v>X</v>
      </c>
      <c r="K51" s="316" t="str">
        <f t="shared" ca="1" si="13"/>
        <v>X</v>
      </c>
      <c r="L51" s="319" t="str">
        <f t="shared" ca="1" si="14"/>
        <v>X</v>
      </c>
      <c r="M51" s="312"/>
      <c r="N51" s="301" t="str">
        <f t="shared" si="19"/>
        <v>N</v>
      </c>
      <c r="O51" s="302">
        <f t="shared" ca="1" si="20"/>
        <v>0</v>
      </c>
      <c r="P51" s="303" t="str">
        <f t="shared" ca="1" si="17"/>
        <v>X</v>
      </c>
      <c r="Q51" s="317" t="str">
        <f t="shared" ca="1" si="21"/>
        <v>X</v>
      </c>
      <c r="R51" s="323" t="str">
        <f t="shared" ca="1" si="18"/>
        <v>X</v>
      </c>
    </row>
    <row r="52" spans="1:18" x14ac:dyDescent="0.2">
      <c r="A52" s="61" t="str">
        <f>'EScalc Special'!R52</f>
        <v>Period</v>
      </c>
      <c r="B52" s="25" t="str">
        <f>'EScalc Special'!P52</f>
        <v/>
      </c>
      <c r="C52" s="25" t="str">
        <f>'EScalc Special'!Q52</f>
        <v/>
      </c>
      <c r="D52" s="326" t="str">
        <f t="shared" si="9"/>
        <v xml:space="preserve"> </v>
      </c>
      <c r="E52" s="328" t="str">
        <f t="shared" si="10"/>
        <v xml:space="preserve"> </v>
      </c>
      <c r="F52" s="315" t="str">
        <f ca="1">'EScalc Special'!Y52</f>
        <v xml:space="preserve"> </v>
      </c>
      <c r="G52" s="312"/>
      <c r="H52" s="298" t="str">
        <f t="shared" si="11"/>
        <v>N</v>
      </c>
      <c r="I52" s="299">
        <f t="shared" ca="1" si="12"/>
        <v>0</v>
      </c>
      <c r="J52" s="300" t="str">
        <f t="shared" ca="1" si="16"/>
        <v>X</v>
      </c>
      <c r="K52" s="316" t="str">
        <f t="shared" ca="1" si="13"/>
        <v>X</v>
      </c>
      <c r="L52" s="319" t="str">
        <f t="shared" ca="1" si="14"/>
        <v>X</v>
      </c>
      <c r="M52" s="312"/>
      <c r="N52" s="301" t="str">
        <f t="shared" si="19"/>
        <v>N</v>
      </c>
      <c r="O52" s="302">
        <f t="shared" ca="1" si="20"/>
        <v>0</v>
      </c>
      <c r="P52" s="303" t="str">
        <f t="shared" ca="1" si="17"/>
        <v>X</v>
      </c>
      <c r="Q52" s="317" t="str">
        <f t="shared" ca="1" si="21"/>
        <v>X</v>
      </c>
      <c r="R52" s="323" t="str">
        <f t="shared" ca="1" si="18"/>
        <v>X</v>
      </c>
    </row>
    <row r="53" spans="1:18" x14ac:dyDescent="0.2">
      <c r="A53" s="61" t="str">
        <f>'EScalc Special'!R53</f>
        <v>Period</v>
      </c>
      <c r="B53" s="25" t="str">
        <f>'EScalc Special'!P53</f>
        <v/>
      </c>
      <c r="C53" s="25" t="str">
        <f>'EScalc Special'!Q53</f>
        <v/>
      </c>
      <c r="D53" s="326" t="str">
        <f t="shared" si="9"/>
        <v xml:space="preserve"> </v>
      </c>
      <c r="E53" s="328" t="str">
        <f t="shared" si="10"/>
        <v xml:space="preserve"> </v>
      </c>
      <c r="F53" s="315" t="str">
        <f ca="1">'EScalc Special'!Y53</f>
        <v xml:space="preserve"> </v>
      </c>
      <c r="G53" s="312"/>
      <c r="H53" s="298" t="str">
        <f t="shared" si="11"/>
        <v>N</v>
      </c>
      <c r="I53" s="299">
        <f t="shared" ca="1" si="12"/>
        <v>0</v>
      </c>
      <c r="J53" s="300" t="str">
        <f t="shared" ca="1" si="16"/>
        <v>X</v>
      </c>
      <c r="K53" s="316" t="str">
        <f t="shared" ca="1" si="13"/>
        <v>X</v>
      </c>
      <c r="L53" s="319" t="str">
        <f t="shared" ca="1" si="14"/>
        <v>X</v>
      </c>
      <c r="M53" s="312"/>
      <c r="N53" s="301" t="str">
        <f t="shared" si="19"/>
        <v>N</v>
      </c>
      <c r="O53" s="302">
        <f t="shared" ca="1" si="20"/>
        <v>0</v>
      </c>
      <c r="P53" s="303" t="str">
        <f t="shared" ca="1" si="17"/>
        <v>X</v>
      </c>
      <c r="Q53" s="317" t="str">
        <f t="shared" ca="1" si="21"/>
        <v>X</v>
      </c>
      <c r="R53" s="323" t="str">
        <f t="shared" ca="1" si="18"/>
        <v>X</v>
      </c>
    </row>
    <row r="54" spans="1:18" x14ac:dyDescent="0.2">
      <c r="A54" s="61" t="str">
        <f>'EScalc Special'!R54</f>
        <v>Period</v>
      </c>
      <c r="B54" s="25" t="str">
        <f>'EScalc Special'!P54</f>
        <v/>
      </c>
      <c r="C54" s="25" t="str">
        <f>'EScalc Special'!Q54</f>
        <v/>
      </c>
      <c r="D54" s="326" t="str">
        <f t="shared" si="9"/>
        <v xml:space="preserve"> </v>
      </c>
      <c r="E54" s="328" t="str">
        <f t="shared" si="10"/>
        <v xml:space="preserve"> </v>
      </c>
      <c r="F54" s="315" t="str">
        <f ca="1">'EScalc Special'!Y54</f>
        <v xml:space="preserve"> </v>
      </c>
      <c r="G54" s="312"/>
      <c r="H54" s="298" t="str">
        <f t="shared" si="11"/>
        <v>N</v>
      </c>
      <c r="I54" s="299">
        <f t="shared" ca="1" si="12"/>
        <v>0</v>
      </c>
      <c r="J54" s="300" t="str">
        <f t="shared" ca="1" si="16"/>
        <v>X</v>
      </c>
      <c r="K54" s="316" t="str">
        <f t="shared" ca="1" si="13"/>
        <v>X</v>
      </c>
      <c r="L54" s="319" t="str">
        <f t="shared" ca="1" si="14"/>
        <v>X</v>
      </c>
      <c r="M54" s="312"/>
      <c r="N54" s="301" t="str">
        <f t="shared" si="19"/>
        <v>N</v>
      </c>
      <c r="O54" s="302">
        <f t="shared" ca="1" si="20"/>
        <v>0</v>
      </c>
      <c r="P54" s="303" t="str">
        <f t="shared" ca="1" si="17"/>
        <v>X</v>
      </c>
      <c r="Q54" s="317" t="str">
        <f t="shared" ca="1" si="21"/>
        <v>X</v>
      </c>
      <c r="R54" s="323" t="str">
        <f t="shared" ca="1" si="18"/>
        <v>X</v>
      </c>
    </row>
    <row r="55" spans="1:18" x14ac:dyDescent="0.2">
      <c r="A55" s="61" t="str">
        <f>'EScalc Special'!R55</f>
        <v>Period</v>
      </c>
      <c r="B55" s="25" t="str">
        <f>'EScalc Special'!P55</f>
        <v/>
      </c>
      <c r="C55" s="25" t="str">
        <f>'EScalc Special'!Q55</f>
        <v/>
      </c>
      <c r="D55" s="326" t="str">
        <f t="shared" si="9"/>
        <v xml:space="preserve"> </v>
      </c>
      <c r="E55" s="328" t="str">
        <f t="shared" si="10"/>
        <v xml:space="preserve"> </v>
      </c>
      <c r="F55" s="315" t="str">
        <f ca="1">'EScalc Special'!Y55</f>
        <v xml:space="preserve"> </v>
      </c>
      <c r="G55" s="312"/>
      <c r="H55" s="298" t="str">
        <f t="shared" si="11"/>
        <v>N</v>
      </c>
      <c r="I55" s="299">
        <f t="shared" ca="1" si="12"/>
        <v>0</v>
      </c>
      <c r="J55" s="300" t="str">
        <f t="shared" ca="1" si="16"/>
        <v>X</v>
      </c>
      <c r="K55" s="316" t="str">
        <f t="shared" ca="1" si="13"/>
        <v>X</v>
      </c>
      <c r="L55" s="319" t="str">
        <f t="shared" ca="1" si="14"/>
        <v>X</v>
      </c>
      <c r="M55" s="312"/>
      <c r="N55" s="301" t="str">
        <f t="shared" si="19"/>
        <v>N</v>
      </c>
      <c r="O55" s="302">
        <f t="shared" ca="1" si="20"/>
        <v>0</v>
      </c>
      <c r="P55" s="303" t="str">
        <f t="shared" ca="1" si="17"/>
        <v>X</v>
      </c>
      <c r="Q55" s="317" t="str">
        <f t="shared" ca="1" si="21"/>
        <v>X</v>
      </c>
      <c r="R55" s="323" t="str">
        <f t="shared" ca="1" si="18"/>
        <v>X</v>
      </c>
    </row>
    <row r="56" spans="1:18" x14ac:dyDescent="0.2">
      <c r="A56" s="61" t="str">
        <f>'EScalc Special'!R56</f>
        <v>Period</v>
      </c>
      <c r="B56" s="25" t="str">
        <f>'EScalc Special'!P56</f>
        <v/>
      </c>
      <c r="C56" s="25" t="str">
        <f>'EScalc Special'!Q56</f>
        <v/>
      </c>
      <c r="D56" s="326" t="str">
        <f t="shared" si="9"/>
        <v xml:space="preserve"> </v>
      </c>
      <c r="E56" s="328" t="str">
        <f t="shared" si="10"/>
        <v xml:space="preserve"> </v>
      </c>
      <c r="F56" s="315" t="str">
        <f ca="1">'EScalc Special'!Y56</f>
        <v xml:space="preserve"> </v>
      </c>
      <c r="G56" s="312"/>
      <c r="H56" s="298" t="str">
        <f t="shared" si="11"/>
        <v>N</v>
      </c>
      <c r="I56" s="299">
        <f t="shared" ca="1" si="12"/>
        <v>0</v>
      </c>
      <c r="J56" s="300" t="str">
        <f t="shared" ca="1" si="16"/>
        <v>X</v>
      </c>
      <c r="K56" s="316" t="str">
        <f t="shared" ca="1" si="13"/>
        <v>X</v>
      </c>
      <c r="L56" s="319" t="str">
        <f t="shared" ca="1" si="14"/>
        <v>X</v>
      </c>
      <c r="M56" s="312"/>
      <c r="N56" s="301" t="str">
        <f t="shared" si="19"/>
        <v>N</v>
      </c>
      <c r="O56" s="302">
        <f t="shared" ca="1" si="20"/>
        <v>0</v>
      </c>
      <c r="P56" s="303" t="str">
        <f t="shared" ca="1" si="17"/>
        <v>X</v>
      </c>
      <c r="Q56" s="317" t="str">
        <f t="shared" ca="1" si="21"/>
        <v>X</v>
      </c>
      <c r="R56" s="323" t="str">
        <f t="shared" ca="1" si="18"/>
        <v>X</v>
      </c>
    </row>
    <row r="57" spans="1:18" x14ac:dyDescent="0.2">
      <c r="A57" s="61" t="str">
        <f>'EScalc Special'!R57</f>
        <v>Period</v>
      </c>
      <c r="B57" s="25" t="str">
        <f>'EScalc Special'!P57</f>
        <v/>
      </c>
      <c r="C57" s="25" t="str">
        <f>'EScalc Special'!Q57</f>
        <v/>
      </c>
      <c r="D57" s="326" t="str">
        <f t="shared" si="9"/>
        <v xml:space="preserve"> </v>
      </c>
      <c r="E57" s="328" t="str">
        <f t="shared" si="10"/>
        <v xml:space="preserve"> </v>
      </c>
      <c r="F57" s="315" t="str">
        <f ca="1">'EScalc Special'!Y57</f>
        <v xml:space="preserve"> </v>
      </c>
      <c r="G57" s="312"/>
      <c r="H57" s="298" t="str">
        <f t="shared" si="11"/>
        <v>N</v>
      </c>
      <c r="I57" s="299">
        <f t="shared" ca="1" si="12"/>
        <v>0</v>
      </c>
      <c r="J57" s="300" t="str">
        <f t="shared" ca="1" si="16"/>
        <v>X</v>
      </c>
      <c r="K57" s="316" t="str">
        <f t="shared" ca="1" si="13"/>
        <v>X</v>
      </c>
      <c r="L57" s="319" t="str">
        <f t="shared" ca="1" si="14"/>
        <v>X</v>
      </c>
      <c r="M57" s="312"/>
      <c r="N57" s="301" t="str">
        <f t="shared" si="19"/>
        <v>N</v>
      </c>
      <c r="O57" s="302">
        <f t="shared" ca="1" si="20"/>
        <v>0</v>
      </c>
      <c r="P57" s="303" t="str">
        <f t="shared" ca="1" si="17"/>
        <v>X</v>
      </c>
      <c r="Q57" s="317" t="str">
        <f t="shared" ca="1" si="21"/>
        <v>X</v>
      </c>
      <c r="R57" s="323" t="str">
        <f t="shared" ca="1" si="18"/>
        <v>X</v>
      </c>
    </row>
    <row r="58" spans="1:18" x14ac:dyDescent="0.2">
      <c r="A58" s="61" t="str">
        <f>'EScalc Special'!R58</f>
        <v>Period</v>
      </c>
      <c r="B58" s="25" t="str">
        <f>'EScalc Special'!P58</f>
        <v/>
      </c>
      <c r="C58" s="25" t="str">
        <f>'EScalc Special'!Q58</f>
        <v/>
      </c>
      <c r="D58" s="326" t="str">
        <f t="shared" si="9"/>
        <v xml:space="preserve"> </v>
      </c>
      <c r="E58" s="328" t="str">
        <f t="shared" si="10"/>
        <v xml:space="preserve"> </v>
      </c>
      <c r="F58" s="315" t="str">
        <f ca="1">'EScalc Special'!Y58</f>
        <v xml:space="preserve"> </v>
      </c>
      <c r="G58" s="312"/>
      <c r="H58" s="298" t="str">
        <f t="shared" si="11"/>
        <v>N</v>
      </c>
      <c r="I58" s="299">
        <f t="shared" ca="1" si="12"/>
        <v>0</v>
      </c>
      <c r="J58" s="300" t="str">
        <f t="shared" ca="1" si="16"/>
        <v>X</v>
      </c>
      <c r="K58" s="316" t="str">
        <f t="shared" ca="1" si="13"/>
        <v>X</v>
      </c>
      <c r="L58" s="319" t="str">
        <f t="shared" ca="1" si="14"/>
        <v>X</v>
      </c>
      <c r="M58" s="312"/>
      <c r="N58" s="301" t="str">
        <f t="shared" si="19"/>
        <v>N</v>
      </c>
      <c r="O58" s="302">
        <f t="shared" ca="1" si="20"/>
        <v>0</v>
      </c>
      <c r="P58" s="303" t="str">
        <f t="shared" ca="1" si="17"/>
        <v>X</v>
      </c>
      <c r="Q58" s="317" t="str">
        <f t="shared" ca="1" si="21"/>
        <v>X</v>
      </c>
      <c r="R58" s="323" t="str">
        <f t="shared" ca="1" si="18"/>
        <v>X</v>
      </c>
    </row>
    <row r="59" spans="1:18" x14ac:dyDescent="0.2">
      <c r="A59" s="61" t="str">
        <f>'EScalc Special'!R59</f>
        <v>Period</v>
      </c>
      <c r="B59" s="25" t="str">
        <f>'EScalc Special'!P59</f>
        <v/>
      </c>
      <c r="C59" s="25" t="str">
        <f>'EScalc Special'!Q59</f>
        <v/>
      </c>
      <c r="D59" s="326" t="str">
        <f t="shared" si="9"/>
        <v xml:space="preserve"> </v>
      </c>
      <c r="E59" s="328" t="str">
        <f t="shared" si="10"/>
        <v xml:space="preserve"> </v>
      </c>
      <c r="F59" s="315" t="str">
        <f ca="1">'EScalc Special'!Y59</f>
        <v xml:space="preserve"> </v>
      </c>
      <c r="G59" s="312"/>
      <c r="H59" s="298" t="str">
        <f t="shared" si="11"/>
        <v>N</v>
      </c>
      <c r="I59" s="299">
        <f t="shared" ca="1" si="12"/>
        <v>0</v>
      </c>
      <c r="J59" s="300" t="str">
        <f t="shared" ca="1" si="16"/>
        <v>X</v>
      </c>
      <c r="K59" s="316" t="str">
        <f t="shared" ca="1" si="13"/>
        <v>X</v>
      </c>
      <c r="L59" s="319" t="str">
        <f t="shared" ca="1" si="14"/>
        <v>X</v>
      </c>
      <c r="M59" s="312"/>
      <c r="N59" s="301" t="str">
        <f t="shared" si="19"/>
        <v>N</v>
      </c>
      <c r="O59" s="302">
        <f t="shared" ca="1" si="20"/>
        <v>0</v>
      </c>
      <c r="P59" s="303" t="str">
        <f t="shared" ca="1" si="17"/>
        <v>X</v>
      </c>
      <c r="Q59" s="317" t="str">
        <f t="shared" ca="1" si="21"/>
        <v>X</v>
      </c>
      <c r="R59" s="323" t="str">
        <f t="shared" ca="1" si="18"/>
        <v>X</v>
      </c>
    </row>
    <row r="60" spans="1:18" x14ac:dyDescent="0.2">
      <c r="A60" s="61" t="str">
        <f>'EScalc Special'!R60</f>
        <v>Period</v>
      </c>
      <c r="B60" s="25" t="str">
        <f>'EScalc Special'!P60</f>
        <v/>
      </c>
      <c r="C60" s="25" t="str">
        <f>'EScalc Special'!Q60</f>
        <v/>
      </c>
      <c r="D60" s="326" t="str">
        <f t="shared" si="9"/>
        <v xml:space="preserve"> </v>
      </c>
      <c r="E60" s="328" t="str">
        <f t="shared" si="10"/>
        <v xml:space="preserve"> </v>
      </c>
      <c r="F60" s="315" t="str">
        <f ca="1">'EScalc Special'!Y60</f>
        <v xml:space="preserve"> </v>
      </c>
      <c r="G60" s="312"/>
      <c r="H60" s="298" t="str">
        <f t="shared" si="11"/>
        <v>N</v>
      </c>
      <c r="I60" s="299">
        <f t="shared" ca="1" si="12"/>
        <v>0</v>
      </c>
      <c r="J60" s="300" t="str">
        <f t="shared" ca="1" si="16"/>
        <v>X</v>
      </c>
      <c r="K60" s="316" t="str">
        <f t="shared" ca="1" si="13"/>
        <v>X</v>
      </c>
      <c r="L60" s="319" t="str">
        <f t="shared" ca="1" si="14"/>
        <v>X</v>
      </c>
      <c r="M60" s="312"/>
      <c r="N60" s="301" t="str">
        <f t="shared" si="19"/>
        <v>N</v>
      </c>
      <c r="O60" s="302">
        <f t="shared" ca="1" si="20"/>
        <v>0</v>
      </c>
      <c r="P60" s="303" t="str">
        <f t="shared" ca="1" si="17"/>
        <v>X</v>
      </c>
      <c r="Q60" s="317" t="str">
        <f t="shared" ca="1" si="21"/>
        <v>X</v>
      </c>
      <c r="R60" s="323" t="str">
        <f t="shared" ca="1" si="18"/>
        <v>X</v>
      </c>
    </row>
    <row r="61" spans="1:18" x14ac:dyDescent="0.2">
      <c r="A61" s="61" t="str">
        <f>'EScalc Special'!R61</f>
        <v>Period</v>
      </c>
      <c r="B61" s="25" t="str">
        <f>'EScalc Special'!P61</f>
        <v/>
      </c>
      <c r="C61" s="25" t="str">
        <f>'EScalc Special'!Q61</f>
        <v/>
      </c>
      <c r="D61" s="326" t="str">
        <f t="shared" si="9"/>
        <v xml:space="preserve"> </v>
      </c>
      <c r="E61" s="328" t="str">
        <f t="shared" si="10"/>
        <v xml:space="preserve"> </v>
      </c>
      <c r="F61" s="315" t="str">
        <f ca="1">'EScalc Special'!Y61</f>
        <v xml:space="preserve"> </v>
      </c>
      <c r="G61" s="312"/>
      <c r="H61" s="298" t="str">
        <f t="shared" si="11"/>
        <v>N</v>
      </c>
      <c r="I61" s="299">
        <f t="shared" ca="1" si="12"/>
        <v>0</v>
      </c>
      <c r="J61" s="300" t="str">
        <f t="shared" ca="1" si="16"/>
        <v>X</v>
      </c>
      <c r="K61" s="316" t="str">
        <f t="shared" ca="1" si="13"/>
        <v>X</v>
      </c>
      <c r="L61" s="319" t="str">
        <f t="shared" ca="1" si="14"/>
        <v>X</v>
      </c>
      <c r="M61" s="312"/>
      <c r="N61" s="301" t="str">
        <f t="shared" si="19"/>
        <v>N</v>
      </c>
      <c r="O61" s="302">
        <f t="shared" ca="1" si="20"/>
        <v>0</v>
      </c>
      <c r="P61" s="303" t="str">
        <f t="shared" ca="1" si="17"/>
        <v>X</v>
      </c>
      <c r="Q61" s="317" t="str">
        <f t="shared" ca="1" si="21"/>
        <v>X</v>
      </c>
      <c r="R61" s="323" t="str">
        <f t="shared" ca="1" si="18"/>
        <v>X</v>
      </c>
    </row>
    <row r="62" spans="1:18" x14ac:dyDescent="0.2">
      <c r="A62" s="61" t="str">
        <f>'EScalc Special'!R62</f>
        <v>Period</v>
      </c>
      <c r="B62" s="25" t="str">
        <f>'EScalc Special'!P62</f>
        <v/>
      </c>
      <c r="C62" s="25" t="str">
        <f>'EScalc Special'!Q62</f>
        <v/>
      </c>
      <c r="D62" s="326" t="str">
        <f t="shared" si="9"/>
        <v xml:space="preserve"> </v>
      </c>
      <c r="E62" s="328" t="str">
        <f t="shared" si="10"/>
        <v xml:space="preserve"> </v>
      </c>
      <c r="F62" s="315" t="str">
        <f ca="1">'EScalc Special'!Y62</f>
        <v xml:space="preserve"> </v>
      </c>
      <c r="G62" s="312"/>
      <c r="H62" s="298" t="str">
        <f t="shared" si="11"/>
        <v>N</v>
      </c>
      <c r="I62" s="299">
        <f t="shared" ca="1" si="12"/>
        <v>0</v>
      </c>
      <c r="J62" s="300" t="str">
        <f t="shared" ca="1" si="16"/>
        <v>X</v>
      </c>
      <c r="K62" s="316" t="str">
        <f t="shared" ca="1" si="13"/>
        <v>X</v>
      </c>
      <c r="L62" s="319" t="str">
        <f t="shared" ca="1" si="14"/>
        <v>X</v>
      </c>
      <c r="M62" s="312"/>
      <c r="N62" s="301" t="str">
        <f t="shared" si="19"/>
        <v>N</v>
      </c>
      <c r="O62" s="302">
        <f t="shared" ca="1" si="20"/>
        <v>0</v>
      </c>
      <c r="P62" s="303" t="str">
        <f t="shared" ca="1" si="17"/>
        <v>X</v>
      </c>
      <c r="Q62" s="317" t="str">
        <f t="shared" ca="1" si="21"/>
        <v>X</v>
      </c>
      <c r="R62" s="323" t="str">
        <f t="shared" ca="1" si="18"/>
        <v>X</v>
      </c>
    </row>
    <row r="63" spans="1:18" x14ac:dyDescent="0.2">
      <c r="A63" s="61" t="str">
        <f>'EScalc Special'!R63</f>
        <v>Period</v>
      </c>
      <c r="B63" s="25" t="str">
        <f>'EScalc Special'!P63</f>
        <v/>
      </c>
      <c r="C63" s="25" t="str">
        <f>'EScalc Special'!Q63</f>
        <v/>
      </c>
      <c r="D63" s="326" t="str">
        <f t="shared" si="9"/>
        <v xml:space="preserve"> </v>
      </c>
      <c r="E63" s="328" t="str">
        <f t="shared" si="10"/>
        <v xml:space="preserve"> </v>
      </c>
      <c r="F63" s="315" t="str">
        <f ca="1">'EScalc Special'!Y63</f>
        <v xml:space="preserve"> </v>
      </c>
      <c r="G63" s="312"/>
      <c r="H63" s="298" t="str">
        <f t="shared" si="11"/>
        <v>N</v>
      </c>
      <c r="I63" s="299">
        <f t="shared" ca="1" si="12"/>
        <v>0</v>
      </c>
      <c r="J63" s="300" t="str">
        <f t="shared" ca="1" si="16"/>
        <v>X</v>
      </c>
      <c r="K63" s="316" t="str">
        <f t="shared" ca="1" si="13"/>
        <v>X</v>
      </c>
      <c r="L63" s="319" t="str">
        <f t="shared" ca="1" si="14"/>
        <v>X</v>
      </c>
      <c r="M63" s="312"/>
      <c r="N63" s="301" t="str">
        <f t="shared" si="19"/>
        <v>N</v>
      </c>
      <c r="O63" s="302">
        <f t="shared" ca="1" si="20"/>
        <v>0</v>
      </c>
      <c r="P63" s="303" t="str">
        <f t="shared" ca="1" si="17"/>
        <v>X</v>
      </c>
      <c r="Q63" s="317" t="str">
        <f t="shared" ca="1" si="21"/>
        <v>X</v>
      </c>
      <c r="R63" s="323" t="str">
        <f t="shared" ca="1" si="18"/>
        <v>X</v>
      </c>
    </row>
    <row r="64" spans="1:18" x14ac:dyDescent="0.2">
      <c r="A64" s="61" t="str">
        <f>'EScalc Special'!R64</f>
        <v>Period</v>
      </c>
      <c r="B64" s="25" t="str">
        <f>'EScalc Special'!P64</f>
        <v/>
      </c>
      <c r="C64" s="25" t="str">
        <f>'EScalc Special'!Q64</f>
        <v/>
      </c>
      <c r="D64" s="326" t="str">
        <f t="shared" si="9"/>
        <v xml:space="preserve"> </v>
      </c>
      <c r="E64" s="328" t="str">
        <f t="shared" si="10"/>
        <v xml:space="preserve"> </v>
      </c>
      <c r="F64" s="315" t="str">
        <f ca="1">'EScalc Special'!Y64</f>
        <v xml:space="preserve"> </v>
      </c>
      <c r="G64" s="312"/>
      <c r="H64" s="298" t="str">
        <f t="shared" si="11"/>
        <v>N</v>
      </c>
      <c r="I64" s="299">
        <f t="shared" ca="1" si="12"/>
        <v>0</v>
      </c>
      <c r="J64" s="300" t="str">
        <f t="shared" ca="1" si="16"/>
        <v>X</v>
      </c>
      <c r="K64" s="316" t="str">
        <f t="shared" ca="1" si="13"/>
        <v>X</v>
      </c>
      <c r="L64" s="319" t="str">
        <f t="shared" ca="1" si="14"/>
        <v>X</v>
      </c>
      <c r="M64" s="312"/>
      <c r="N64" s="301" t="str">
        <f t="shared" si="19"/>
        <v>N</v>
      </c>
      <c r="O64" s="302">
        <f t="shared" ca="1" si="20"/>
        <v>0</v>
      </c>
      <c r="P64" s="303" t="str">
        <f t="shared" ca="1" si="17"/>
        <v>X</v>
      </c>
      <c r="Q64" s="317" t="str">
        <f t="shared" ca="1" si="21"/>
        <v>X</v>
      </c>
      <c r="R64" s="323" t="str">
        <f t="shared" ca="1" si="18"/>
        <v>X</v>
      </c>
    </row>
    <row r="65" spans="1:18" x14ac:dyDescent="0.2">
      <c r="A65" s="61" t="str">
        <f>'EScalc Special'!R65</f>
        <v>Period</v>
      </c>
      <c r="B65" s="25" t="str">
        <f>'EScalc Special'!P65</f>
        <v/>
      </c>
      <c r="C65" s="25" t="str">
        <f>'EScalc Special'!Q65</f>
        <v/>
      </c>
      <c r="D65" s="326" t="str">
        <f t="shared" si="9"/>
        <v xml:space="preserve"> </v>
      </c>
      <c r="E65" s="328" t="str">
        <f t="shared" si="10"/>
        <v xml:space="preserve"> </v>
      </c>
      <c r="F65" s="315" t="str">
        <f ca="1">'EScalc Special'!Y65</f>
        <v xml:space="preserve"> </v>
      </c>
      <c r="G65" s="312"/>
      <c r="H65" s="298" t="str">
        <f t="shared" si="11"/>
        <v>N</v>
      </c>
      <c r="I65" s="299">
        <f t="shared" ca="1" si="12"/>
        <v>0</v>
      </c>
      <c r="J65" s="300" t="str">
        <f t="shared" ca="1" si="16"/>
        <v>X</v>
      </c>
      <c r="K65" s="316" t="str">
        <f t="shared" ca="1" si="13"/>
        <v>X</v>
      </c>
      <c r="L65" s="319" t="str">
        <f t="shared" ca="1" si="14"/>
        <v>X</v>
      </c>
      <c r="M65" s="312"/>
      <c r="N65" s="301" t="str">
        <f t="shared" si="19"/>
        <v>N</v>
      </c>
      <c r="O65" s="302">
        <f t="shared" ca="1" si="20"/>
        <v>0</v>
      </c>
      <c r="P65" s="303" t="str">
        <f t="shared" ca="1" si="17"/>
        <v>X</v>
      </c>
      <c r="Q65" s="317" t="str">
        <f t="shared" ca="1" si="21"/>
        <v>X</v>
      </c>
      <c r="R65" s="323" t="str">
        <f t="shared" ca="1" si="18"/>
        <v>X</v>
      </c>
    </row>
    <row r="66" spans="1:18" x14ac:dyDescent="0.2">
      <c r="A66" s="61" t="str">
        <f>'EScalc Special'!R66</f>
        <v>Period</v>
      </c>
      <c r="B66" s="25" t="str">
        <f>'EScalc Special'!P66</f>
        <v/>
      </c>
      <c r="C66" s="25" t="str">
        <f>'EScalc Special'!Q66</f>
        <v/>
      </c>
      <c r="D66" s="326" t="str">
        <f t="shared" si="9"/>
        <v xml:space="preserve"> </v>
      </c>
      <c r="E66" s="328" t="str">
        <f t="shared" si="10"/>
        <v xml:space="preserve"> </v>
      </c>
      <c r="F66" s="315" t="str">
        <f ca="1">'EScalc Special'!Y66</f>
        <v xml:space="preserve"> </v>
      </c>
      <c r="G66" s="312"/>
      <c r="H66" s="298" t="str">
        <f t="shared" si="11"/>
        <v>N</v>
      </c>
      <c r="I66" s="299">
        <f t="shared" ca="1" si="12"/>
        <v>0</v>
      </c>
      <c r="J66" s="300" t="str">
        <f t="shared" ca="1" si="16"/>
        <v>X</v>
      </c>
      <c r="K66" s="316" t="str">
        <f t="shared" ca="1" si="13"/>
        <v>X</v>
      </c>
      <c r="L66" s="319" t="str">
        <f t="shared" ca="1" si="14"/>
        <v>X</v>
      </c>
      <c r="M66" s="312"/>
      <c r="N66" s="301" t="str">
        <f t="shared" si="19"/>
        <v>N</v>
      </c>
      <c r="O66" s="302">
        <f t="shared" ca="1" si="20"/>
        <v>0</v>
      </c>
      <c r="P66" s="303" t="str">
        <f t="shared" ca="1" si="17"/>
        <v>X</v>
      </c>
      <c r="Q66" s="317" t="str">
        <f t="shared" ca="1" si="21"/>
        <v>X</v>
      </c>
      <c r="R66" s="323" t="str">
        <f t="shared" ca="1" si="18"/>
        <v>X</v>
      </c>
    </row>
    <row r="67" spans="1:18" x14ac:dyDescent="0.2">
      <c r="A67" s="61" t="str">
        <f>'EScalc Special'!R67</f>
        <v>Period</v>
      </c>
      <c r="B67" s="25" t="str">
        <f>'EScalc Special'!P67</f>
        <v/>
      </c>
      <c r="C67" s="25" t="str">
        <f>'EScalc Special'!Q67</f>
        <v/>
      </c>
      <c r="D67" s="326" t="str">
        <f t="shared" si="9"/>
        <v xml:space="preserve"> </v>
      </c>
      <c r="E67" s="328" t="str">
        <f t="shared" si="10"/>
        <v xml:space="preserve"> </v>
      </c>
      <c r="F67" s="315" t="str">
        <f ca="1">'EScalc Special'!Y67</f>
        <v xml:space="preserve"> </v>
      </c>
      <c r="G67" s="312"/>
      <c r="H67" s="298" t="str">
        <f t="shared" si="11"/>
        <v>N</v>
      </c>
      <c r="I67" s="299">
        <f t="shared" ca="1" si="12"/>
        <v>0</v>
      </c>
      <c r="J67" s="300" t="str">
        <f t="shared" ca="1" si="16"/>
        <v>X</v>
      </c>
      <c r="K67" s="316" t="str">
        <f t="shared" ca="1" si="13"/>
        <v>X</v>
      </c>
      <c r="L67" s="319" t="str">
        <f t="shared" ca="1" si="14"/>
        <v>X</v>
      </c>
      <c r="M67" s="312"/>
      <c r="N67" s="301" t="str">
        <f t="shared" ref="N67:N98" si="22">IF(C67 = "XX", A67, "N")</f>
        <v>N</v>
      </c>
      <c r="O67" s="302">
        <f t="shared" ref="O67:O98" ca="1" si="23">IF(ISNUMBER(N67), IF(OFFSET($N$2, N67-1,0) = "N", 1, O66 + 1), 0)</f>
        <v>0</v>
      </c>
      <c r="P67" s="303" t="str">
        <f t="shared" ca="1" si="17"/>
        <v>X</v>
      </c>
      <c r="Q67" s="317" t="str">
        <f t="shared" ref="Q67:Q98" ca="1" si="24" xml:space="preserve"> IF(AND(ISNUMBER(OFFSET(N67,P67-1,0)), ISNUMBER(N67)),(OFFSET(C67, P67, 0) -IF(O67 =1, C66, "X"))/(P67 + 1), "X")</f>
        <v>X</v>
      </c>
      <c r="R67" s="323" t="str">
        <f t="shared" ca="1" si="18"/>
        <v>X</v>
      </c>
    </row>
    <row r="68" spans="1:18" x14ac:dyDescent="0.2">
      <c r="A68" s="61" t="str">
        <f>'EScalc Special'!R68</f>
        <v>Period</v>
      </c>
      <c r="B68" s="25" t="str">
        <f>'EScalc Special'!P68</f>
        <v/>
      </c>
      <c r="C68" s="25" t="str">
        <f>'EScalc Special'!Q68</f>
        <v/>
      </c>
      <c r="D68" s="326" t="str">
        <f t="shared" ref="D68:D131" si="25">IF(ISNUMBER(B68),B68, IF(B68 = "XX", L68," "))</f>
        <v xml:space="preserve"> </v>
      </c>
      <c r="E68" s="328" t="str">
        <f t="shared" ref="E68:E131" si="26">IF(ISNUMBER(C68),C68, IF(C68 = "XX", R68," "))</f>
        <v xml:space="preserve"> </v>
      </c>
      <c r="F68" s="315" t="str">
        <f ca="1">'EScalc Special'!Y68</f>
        <v xml:space="preserve"> </v>
      </c>
      <c r="G68" s="312"/>
      <c r="H68" s="298" t="str">
        <f t="shared" ref="H68:H131" si="27">IF(B68 = "XX", A68, "N")</f>
        <v>N</v>
      </c>
      <c r="I68" s="299">
        <f t="shared" ca="1" si="12"/>
        <v>0</v>
      </c>
      <c r="J68" s="300" t="str">
        <f t="shared" ca="1" si="16"/>
        <v>X</v>
      </c>
      <c r="K68" s="316" t="str">
        <f t="shared" ca="1" si="13"/>
        <v>X</v>
      </c>
      <c r="L68" s="319" t="str">
        <f t="shared" ca="1" si="14"/>
        <v>X</v>
      </c>
      <c r="M68" s="312"/>
      <c r="N68" s="301" t="str">
        <f t="shared" si="22"/>
        <v>N</v>
      </c>
      <c r="O68" s="302">
        <f t="shared" ca="1" si="23"/>
        <v>0</v>
      </c>
      <c r="P68" s="303" t="str">
        <f t="shared" ca="1" si="17"/>
        <v>X</v>
      </c>
      <c r="Q68" s="317" t="str">
        <f t="shared" ca="1" si="24"/>
        <v>X</v>
      </c>
      <c r="R68" s="323" t="str">
        <f t="shared" ca="1" si="18"/>
        <v>X</v>
      </c>
    </row>
    <row r="69" spans="1:18" x14ac:dyDescent="0.2">
      <c r="A69" s="61" t="str">
        <f>'EScalc Special'!R69</f>
        <v>Period</v>
      </c>
      <c r="B69" s="25" t="str">
        <f>'EScalc Special'!P69</f>
        <v/>
      </c>
      <c r="C69" s="25" t="str">
        <f>'EScalc Special'!Q69</f>
        <v/>
      </c>
      <c r="D69" s="326" t="str">
        <f t="shared" si="25"/>
        <v xml:space="preserve"> </v>
      </c>
      <c r="E69" s="328" t="str">
        <f t="shared" si="26"/>
        <v xml:space="preserve"> </v>
      </c>
      <c r="F69" s="315" t="str">
        <f ca="1">'EScalc Special'!Y69</f>
        <v xml:space="preserve"> </v>
      </c>
      <c r="G69" s="312"/>
      <c r="H69" s="298" t="str">
        <f t="shared" si="27"/>
        <v>N</v>
      </c>
      <c r="I69" s="299">
        <f t="shared" ca="1" si="12"/>
        <v>0</v>
      </c>
      <c r="J69" s="300" t="str">
        <f t="shared" ca="1" si="16"/>
        <v>X</v>
      </c>
      <c r="K69" s="316" t="str">
        <f t="shared" ca="1" si="13"/>
        <v>X</v>
      </c>
      <c r="L69" s="319" t="str">
        <f t="shared" ca="1" si="14"/>
        <v>X</v>
      </c>
      <c r="M69" s="312"/>
      <c r="N69" s="301" t="str">
        <f t="shared" si="22"/>
        <v>N</v>
      </c>
      <c r="O69" s="302">
        <f t="shared" ca="1" si="23"/>
        <v>0</v>
      </c>
      <c r="P69" s="303" t="str">
        <f t="shared" ca="1" si="17"/>
        <v>X</v>
      </c>
      <c r="Q69" s="317" t="str">
        <f t="shared" ca="1" si="24"/>
        <v>X</v>
      </c>
      <c r="R69" s="323" t="str">
        <f t="shared" ca="1" si="18"/>
        <v>X</v>
      </c>
    </row>
    <row r="70" spans="1:18" x14ac:dyDescent="0.2">
      <c r="A70" s="61" t="str">
        <f>'EScalc Special'!R70</f>
        <v>Period</v>
      </c>
      <c r="B70" s="25" t="str">
        <f>'EScalc Special'!P70</f>
        <v/>
      </c>
      <c r="C70" s="25" t="str">
        <f>'EScalc Special'!Q70</f>
        <v/>
      </c>
      <c r="D70" s="326" t="str">
        <f t="shared" si="25"/>
        <v xml:space="preserve"> </v>
      </c>
      <c r="E70" s="328" t="str">
        <f t="shared" si="26"/>
        <v xml:space="preserve"> </v>
      </c>
      <c r="F70" s="315" t="str">
        <f ca="1">'EScalc Special'!Y70</f>
        <v xml:space="preserve"> </v>
      </c>
      <c r="G70" s="312"/>
      <c r="H70" s="298" t="str">
        <f t="shared" si="27"/>
        <v>N</v>
      </c>
      <c r="I70" s="299">
        <f t="shared" ca="1" si="12"/>
        <v>0</v>
      </c>
      <c r="J70" s="300" t="str">
        <f t="shared" ca="1" si="16"/>
        <v>X</v>
      </c>
      <c r="K70" s="316" t="str">
        <f t="shared" ca="1" si="13"/>
        <v>X</v>
      </c>
      <c r="L70" s="319" t="str">
        <f t="shared" ca="1" si="14"/>
        <v>X</v>
      </c>
      <c r="M70" s="312"/>
      <c r="N70" s="301" t="str">
        <f t="shared" si="22"/>
        <v>N</v>
      </c>
      <c r="O70" s="302">
        <f t="shared" ca="1" si="23"/>
        <v>0</v>
      </c>
      <c r="P70" s="303" t="str">
        <f t="shared" ca="1" si="17"/>
        <v>X</v>
      </c>
      <c r="Q70" s="317" t="str">
        <f t="shared" ca="1" si="24"/>
        <v>X</v>
      </c>
      <c r="R70" s="323" t="str">
        <f t="shared" ca="1" si="18"/>
        <v>X</v>
      </c>
    </row>
    <row r="71" spans="1:18" x14ac:dyDescent="0.2">
      <c r="A71" s="61" t="str">
        <f>'EScalc Special'!R71</f>
        <v>Period</v>
      </c>
      <c r="B71" s="25" t="str">
        <f>'EScalc Special'!P71</f>
        <v/>
      </c>
      <c r="C71" s="25" t="str">
        <f>'EScalc Special'!Q71</f>
        <v/>
      </c>
      <c r="D71" s="326" t="str">
        <f t="shared" si="25"/>
        <v xml:space="preserve"> </v>
      </c>
      <c r="E71" s="328" t="str">
        <f t="shared" si="26"/>
        <v xml:space="preserve"> </v>
      </c>
      <c r="F71" s="315" t="str">
        <f ca="1">'EScalc Special'!Y71</f>
        <v xml:space="preserve"> </v>
      </c>
      <c r="G71" s="312"/>
      <c r="H71" s="298" t="str">
        <f t="shared" si="27"/>
        <v>N</v>
      </c>
      <c r="I71" s="299">
        <f t="shared" ca="1" si="12"/>
        <v>0</v>
      </c>
      <c r="J71" s="300" t="str">
        <f t="shared" ca="1" si="16"/>
        <v>X</v>
      </c>
      <c r="K71" s="316" t="str">
        <f t="shared" ca="1" si="13"/>
        <v>X</v>
      </c>
      <c r="L71" s="319" t="str">
        <f t="shared" ca="1" si="14"/>
        <v>X</v>
      </c>
      <c r="M71" s="312"/>
      <c r="N71" s="301" t="str">
        <f t="shared" si="22"/>
        <v>N</v>
      </c>
      <c r="O71" s="302">
        <f t="shared" ca="1" si="23"/>
        <v>0</v>
      </c>
      <c r="P71" s="303" t="str">
        <f t="shared" ca="1" si="17"/>
        <v>X</v>
      </c>
      <c r="Q71" s="317" t="str">
        <f t="shared" ca="1" si="24"/>
        <v>X</v>
      </c>
      <c r="R71" s="323" t="str">
        <f t="shared" ca="1" si="18"/>
        <v>X</v>
      </c>
    </row>
    <row r="72" spans="1:18" x14ac:dyDescent="0.2">
      <c r="A72" s="61" t="str">
        <f>'EScalc Special'!R72</f>
        <v>Period</v>
      </c>
      <c r="B72" s="25" t="str">
        <f>'EScalc Special'!P72</f>
        <v/>
      </c>
      <c r="C72" s="25" t="str">
        <f>'EScalc Special'!Q72</f>
        <v/>
      </c>
      <c r="D72" s="326" t="str">
        <f t="shared" si="25"/>
        <v xml:space="preserve"> </v>
      </c>
      <c r="E72" s="328" t="str">
        <f t="shared" si="26"/>
        <v xml:space="preserve"> </v>
      </c>
      <c r="F72" s="315" t="str">
        <f ca="1">'EScalc Special'!Y72</f>
        <v xml:space="preserve"> </v>
      </c>
      <c r="G72" s="312"/>
      <c r="H72" s="298" t="str">
        <f t="shared" si="27"/>
        <v>N</v>
      </c>
      <c r="I72" s="299">
        <f t="shared" ca="1" si="12"/>
        <v>0</v>
      </c>
      <c r="J72" s="300" t="str">
        <f t="shared" ca="1" si="16"/>
        <v>X</v>
      </c>
      <c r="K72" s="316" t="str">
        <f t="shared" ca="1" si="13"/>
        <v>X</v>
      </c>
      <c r="L72" s="319" t="str">
        <f t="shared" ca="1" si="14"/>
        <v>X</v>
      </c>
      <c r="M72" s="312"/>
      <c r="N72" s="301" t="str">
        <f t="shared" si="22"/>
        <v>N</v>
      </c>
      <c r="O72" s="302">
        <f t="shared" ca="1" si="23"/>
        <v>0</v>
      </c>
      <c r="P72" s="303" t="str">
        <f t="shared" ca="1" si="17"/>
        <v>X</v>
      </c>
      <c r="Q72" s="317" t="str">
        <f t="shared" ca="1" si="24"/>
        <v>X</v>
      </c>
      <c r="R72" s="323" t="str">
        <f t="shared" ca="1" si="18"/>
        <v>X</v>
      </c>
    </row>
    <row r="73" spans="1:18" x14ac:dyDescent="0.2">
      <c r="A73" s="61" t="str">
        <f>'EScalc Special'!R73</f>
        <v>Period</v>
      </c>
      <c r="B73" s="25" t="str">
        <f>'EScalc Special'!P73</f>
        <v/>
      </c>
      <c r="C73" s="25" t="str">
        <f>'EScalc Special'!Q73</f>
        <v/>
      </c>
      <c r="D73" s="326" t="str">
        <f t="shared" si="25"/>
        <v xml:space="preserve"> </v>
      </c>
      <c r="E73" s="328" t="str">
        <f t="shared" si="26"/>
        <v xml:space="preserve"> </v>
      </c>
      <c r="F73" s="315" t="str">
        <f ca="1">'EScalc Special'!Y73</f>
        <v xml:space="preserve"> </v>
      </c>
      <c r="G73" s="312"/>
      <c r="H73" s="298" t="str">
        <f t="shared" si="27"/>
        <v>N</v>
      </c>
      <c r="I73" s="299">
        <f t="shared" ref="I73:I136" ca="1" si="28">IF(ISNUMBER(H73), IF(OFFSET($H$2, H73-1,0) = "N", 1, I72 + 1), 0)</f>
        <v>0</v>
      </c>
      <c r="J73" s="300" t="str">
        <f t="shared" ca="1" si="16"/>
        <v>X</v>
      </c>
      <c r="K73" s="316" t="str">
        <f t="shared" ref="K73:K136" ca="1" si="29" xml:space="preserve"> IF(AND(ISNUMBER(OFFSET(H73,J73-1,0)), ISNUMBER(H73)),(OFFSET(B73, J73, 0) -IF(I73 =1, B72, "X"))/(J73+1), "X")</f>
        <v>X</v>
      </c>
      <c r="L73" s="319" t="str">
        <f t="shared" ca="1" si="14"/>
        <v>X</v>
      </c>
      <c r="M73" s="312"/>
      <c r="N73" s="301" t="str">
        <f t="shared" si="22"/>
        <v>N</v>
      </c>
      <c r="O73" s="302">
        <f t="shared" ca="1" si="23"/>
        <v>0</v>
      </c>
      <c r="P73" s="303" t="str">
        <f t="shared" ca="1" si="17"/>
        <v>X</v>
      </c>
      <c r="Q73" s="317" t="str">
        <f t="shared" ca="1" si="24"/>
        <v>X</v>
      </c>
      <c r="R73" s="323" t="str">
        <f t="shared" ca="1" si="18"/>
        <v>X</v>
      </c>
    </row>
    <row r="74" spans="1:18" x14ac:dyDescent="0.2">
      <c r="A74" s="61" t="str">
        <f>'EScalc Special'!R74</f>
        <v>Period</v>
      </c>
      <c r="B74" s="25" t="str">
        <f>'EScalc Special'!P74</f>
        <v/>
      </c>
      <c r="C74" s="25" t="str">
        <f>'EScalc Special'!Q74</f>
        <v/>
      </c>
      <c r="D74" s="326" t="str">
        <f t="shared" si="25"/>
        <v xml:space="preserve"> </v>
      </c>
      <c r="E74" s="328" t="str">
        <f t="shared" si="26"/>
        <v xml:space="preserve"> </v>
      </c>
      <c r="F74" s="315" t="str">
        <f ca="1">'EScalc Special'!Y74</f>
        <v xml:space="preserve"> </v>
      </c>
      <c r="G74" s="312"/>
      <c r="H74" s="298" t="str">
        <f t="shared" si="27"/>
        <v>N</v>
      </c>
      <c r="I74" s="299">
        <f t="shared" ca="1" si="28"/>
        <v>0</v>
      </c>
      <c r="J74" s="300" t="str">
        <f t="shared" ca="1" si="16"/>
        <v>X</v>
      </c>
      <c r="K74" s="316" t="str">
        <f t="shared" ca="1" si="29"/>
        <v>X</v>
      </c>
      <c r="L74" s="319" t="str">
        <f t="shared" ref="L74:L137" ca="1" si="30" xml:space="preserve"> IF(ISNUMBER(J74), IF(ISNUMBER(K74), B73 + K74, IF(ISNUMBER(J74), L73 + OFFSET(K74,1-I74,0), "X")), "X")</f>
        <v>X</v>
      </c>
      <c r="M74" s="312"/>
      <c r="N74" s="301" t="str">
        <f t="shared" si="22"/>
        <v>N</v>
      </c>
      <c r="O74" s="302">
        <f t="shared" ca="1" si="23"/>
        <v>0</v>
      </c>
      <c r="P74" s="303" t="str">
        <f t="shared" ca="1" si="17"/>
        <v>X</v>
      </c>
      <c r="Q74" s="317" t="str">
        <f t="shared" ca="1" si="24"/>
        <v>X</v>
      </c>
      <c r="R74" s="323" t="str">
        <f t="shared" ca="1" si="18"/>
        <v>X</v>
      </c>
    </row>
    <row r="75" spans="1:18" x14ac:dyDescent="0.2">
      <c r="A75" s="61" t="str">
        <f>'EScalc Special'!R75</f>
        <v>Period</v>
      </c>
      <c r="B75" s="25" t="str">
        <f>'EScalc Special'!P75</f>
        <v/>
      </c>
      <c r="C75" s="25" t="str">
        <f>'EScalc Special'!Q75</f>
        <v/>
      </c>
      <c r="D75" s="326" t="str">
        <f t="shared" si="25"/>
        <v xml:space="preserve"> </v>
      </c>
      <c r="E75" s="328" t="str">
        <f t="shared" si="26"/>
        <v xml:space="preserve"> </v>
      </c>
      <c r="F75" s="315" t="str">
        <f ca="1">'EScalc Special'!Y75</f>
        <v xml:space="preserve"> </v>
      </c>
      <c r="G75" s="312"/>
      <c r="H75" s="298" t="str">
        <f t="shared" si="27"/>
        <v>N</v>
      </c>
      <c r="I75" s="299">
        <f t="shared" ca="1" si="28"/>
        <v>0</v>
      </c>
      <c r="J75" s="300" t="str">
        <f t="shared" ca="1" si="16"/>
        <v>X</v>
      </c>
      <c r="K75" s="316" t="str">
        <f t="shared" ca="1" si="29"/>
        <v>X</v>
      </c>
      <c r="L75" s="319" t="str">
        <f t="shared" ca="1" si="30"/>
        <v>X</v>
      </c>
      <c r="M75" s="312"/>
      <c r="N75" s="301" t="str">
        <f t="shared" si="22"/>
        <v>N</v>
      </c>
      <c r="O75" s="302">
        <f t="shared" ca="1" si="23"/>
        <v>0</v>
      </c>
      <c r="P75" s="303" t="str">
        <f t="shared" ca="1" si="17"/>
        <v>X</v>
      </c>
      <c r="Q75" s="317" t="str">
        <f t="shared" ca="1" si="24"/>
        <v>X</v>
      </c>
      <c r="R75" s="323" t="str">
        <f t="shared" ca="1" si="18"/>
        <v>X</v>
      </c>
    </row>
    <row r="76" spans="1:18" x14ac:dyDescent="0.2">
      <c r="A76" s="61" t="str">
        <f>'EScalc Special'!R76</f>
        <v>Period</v>
      </c>
      <c r="B76" s="25" t="str">
        <f>'EScalc Special'!P76</f>
        <v/>
      </c>
      <c r="C76" s="25" t="str">
        <f>'EScalc Special'!Q76</f>
        <v/>
      </c>
      <c r="D76" s="326" t="str">
        <f t="shared" si="25"/>
        <v xml:space="preserve"> </v>
      </c>
      <c r="E76" s="328" t="str">
        <f t="shared" si="26"/>
        <v xml:space="preserve"> </v>
      </c>
      <c r="F76" s="315" t="str">
        <f ca="1">'EScalc Special'!Y76</f>
        <v xml:space="preserve"> </v>
      </c>
      <c r="G76" s="312"/>
      <c r="H76" s="298" t="str">
        <f t="shared" si="27"/>
        <v>N</v>
      </c>
      <c r="I76" s="299">
        <f t="shared" ca="1" si="28"/>
        <v>0</v>
      </c>
      <c r="J76" s="300" t="str">
        <f t="shared" ca="1" si="16"/>
        <v>X</v>
      </c>
      <c r="K76" s="316" t="str">
        <f t="shared" ca="1" si="29"/>
        <v>X</v>
      </c>
      <c r="L76" s="319" t="str">
        <f t="shared" ca="1" si="30"/>
        <v>X</v>
      </c>
      <c r="M76" s="312"/>
      <c r="N76" s="301" t="str">
        <f t="shared" si="22"/>
        <v>N</v>
      </c>
      <c r="O76" s="302">
        <f t="shared" ca="1" si="23"/>
        <v>0</v>
      </c>
      <c r="P76" s="303" t="str">
        <f t="shared" ca="1" si="17"/>
        <v>X</v>
      </c>
      <c r="Q76" s="317" t="str">
        <f t="shared" ca="1" si="24"/>
        <v>X</v>
      </c>
      <c r="R76" s="323" t="str">
        <f t="shared" ca="1" si="18"/>
        <v>X</v>
      </c>
    </row>
    <row r="77" spans="1:18" x14ac:dyDescent="0.2">
      <c r="A77" s="61" t="str">
        <f>'EScalc Special'!R77</f>
        <v>Period</v>
      </c>
      <c r="B77" s="25" t="str">
        <f>'EScalc Special'!P77</f>
        <v/>
      </c>
      <c r="C77" s="25" t="str">
        <f>'EScalc Special'!Q77</f>
        <v/>
      </c>
      <c r="D77" s="326" t="str">
        <f t="shared" si="25"/>
        <v xml:space="preserve"> </v>
      </c>
      <c r="E77" s="328" t="str">
        <f t="shared" si="26"/>
        <v xml:space="preserve"> </v>
      </c>
      <c r="F77" s="315" t="str">
        <f ca="1">'EScalc Special'!Y77</f>
        <v xml:space="preserve"> </v>
      </c>
      <c r="G77" s="312"/>
      <c r="H77" s="298" t="str">
        <f t="shared" si="27"/>
        <v>N</v>
      </c>
      <c r="I77" s="299">
        <f t="shared" ca="1" si="28"/>
        <v>0</v>
      </c>
      <c r="J77" s="300" t="str">
        <f t="shared" ca="1" si="16"/>
        <v>X</v>
      </c>
      <c r="K77" s="316" t="str">
        <f t="shared" ca="1" si="29"/>
        <v>X</v>
      </c>
      <c r="L77" s="319" t="str">
        <f t="shared" ca="1" si="30"/>
        <v>X</v>
      </c>
      <c r="M77" s="312"/>
      <c r="N77" s="301" t="str">
        <f t="shared" si="22"/>
        <v>N</v>
      </c>
      <c r="O77" s="302">
        <f t="shared" ca="1" si="23"/>
        <v>0</v>
      </c>
      <c r="P77" s="303" t="str">
        <f t="shared" ca="1" si="17"/>
        <v>X</v>
      </c>
      <c r="Q77" s="317" t="str">
        <f t="shared" ca="1" si="24"/>
        <v>X</v>
      </c>
      <c r="R77" s="323" t="str">
        <f t="shared" ca="1" si="18"/>
        <v>X</v>
      </c>
    </row>
    <row r="78" spans="1:18" x14ac:dyDescent="0.2">
      <c r="A78" s="61" t="str">
        <f>'EScalc Special'!R78</f>
        <v>Period</v>
      </c>
      <c r="B78" s="25" t="str">
        <f>'EScalc Special'!P78</f>
        <v/>
      </c>
      <c r="C78" s="25" t="str">
        <f>'EScalc Special'!Q78</f>
        <v/>
      </c>
      <c r="D78" s="326" t="str">
        <f t="shared" si="25"/>
        <v xml:space="preserve"> </v>
      </c>
      <c r="E78" s="328" t="str">
        <f t="shared" si="26"/>
        <v xml:space="preserve"> </v>
      </c>
      <c r="F78" s="315" t="str">
        <f ca="1">'EScalc Special'!Y78</f>
        <v xml:space="preserve"> </v>
      </c>
      <c r="G78" s="312"/>
      <c r="H78" s="298" t="str">
        <f t="shared" si="27"/>
        <v>N</v>
      </c>
      <c r="I78" s="299">
        <f t="shared" ca="1" si="28"/>
        <v>0</v>
      </c>
      <c r="J78" s="300" t="str">
        <f t="shared" ca="1" si="16"/>
        <v>X</v>
      </c>
      <c r="K78" s="316" t="str">
        <f t="shared" ca="1" si="29"/>
        <v>X</v>
      </c>
      <c r="L78" s="319" t="str">
        <f t="shared" ca="1" si="30"/>
        <v>X</v>
      </c>
      <c r="M78" s="312"/>
      <c r="N78" s="301" t="str">
        <f t="shared" si="22"/>
        <v>N</v>
      </c>
      <c r="O78" s="302">
        <f t="shared" ca="1" si="23"/>
        <v>0</v>
      </c>
      <c r="P78" s="303" t="str">
        <f t="shared" ca="1" si="17"/>
        <v>X</v>
      </c>
      <c r="Q78" s="317" t="str">
        <f t="shared" ca="1" si="24"/>
        <v>X</v>
      </c>
      <c r="R78" s="323" t="str">
        <f t="shared" ca="1" si="18"/>
        <v>X</v>
      </c>
    </row>
    <row r="79" spans="1:18" x14ac:dyDescent="0.2">
      <c r="A79" s="61" t="str">
        <f>'EScalc Special'!R79</f>
        <v>Period</v>
      </c>
      <c r="B79" s="25" t="str">
        <f>'EScalc Special'!P79</f>
        <v/>
      </c>
      <c r="C79" s="25" t="str">
        <f>'EScalc Special'!Q79</f>
        <v/>
      </c>
      <c r="D79" s="326" t="str">
        <f t="shared" si="25"/>
        <v xml:space="preserve"> </v>
      </c>
      <c r="E79" s="328" t="str">
        <f t="shared" si="26"/>
        <v xml:space="preserve"> </v>
      </c>
      <c r="F79" s="315" t="str">
        <f ca="1">'EScalc Special'!Y79</f>
        <v xml:space="preserve"> </v>
      </c>
      <c r="G79" s="312"/>
      <c r="H79" s="298" t="str">
        <f t="shared" si="27"/>
        <v>N</v>
      </c>
      <c r="I79" s="299">
        <f t="shared" ca="1" si="28"/>
        <v>0</v>
      </c>
      <c r="J79" s="300" t="str">
        <f t="shared" ca="1" si="16"/>
        <v>X</v>
      </c>
      <c r="K79" s="316" t="str">
        <f t="shared" ca="1" si="29"/>
        <v>X</v>
      </c>
      <c r="L79" s="319" t="str">
        <f t="shared" ca="1" si="30"/>
        <v>X</v>
      </c>
      <c r="M79" s="312"/>
      <c r="N79" s="301" t="str">
        <f t="shared" si="22"/>
        <v>N</v>
      </c>
      <c r="O79" s="302">
        <f t="shared" ca="1" si="23"/>
        <v>0</v>
      </c>
      <c r="P79" s="303" t="str">
        <f t="shared" ca="1" si="17"/>
        <v>X</v>
      </c>
      <c r="Q79" s="317" t="str">
        <f t="shared" ca="1" si="24"/>
        <v>X</v>
      </c>
      <c r="R79" s="323" t="str">
        <f t="shared" ca="1" si="18"/>
        <v>X</v>
      </c>
    </row>
    <row r="80" spans="1:18" x14ac:dyDescent="0.2">
      <c r="A80" s="61" t="str">
        <f>'EScalc Special'!R80</f>
        <v>Period</v>
      </c>
      <c r="B80" s="25" t="str">
        <f>'EScalc Special'!P80</f>
        <v/>
      </c>
      <c r="C80" s="25" t="str">
        <f>'EScalc Special'!Q80</f>
        <v/>
      </c>
      <c r="D80" s="326" t="str">
        <f t="shared" si="25"/>
        <v xml:space="preserve"> </v>
      </c>
      <c r="E80" s="328" t="str">
        <f t="shared" si="26"/>
        <v xml:space="preserve"> </v>
      </c>
      <c r="F80" s="315" t="str">
        <f ca="1">'EScalc Special'!Y80</f>
        <v xml:space="preserve"> </v>
      </c>
      <c r="G80" s="312"/>
      <c r="H80" s="298" t="str">
        <f t="shared" si="27"/>
        <v>N</v>
      </c>
      <c r="I80" s="299">
        <f t="shared" ca="1" si="28"/>
        <v>0</v>
      </c>
      <c r="J80" s="300" t="str">
        <f t="shared" ca="1" si="16"/>
        <v>X</v>
      </c>
      <c r="K80" s="316" t="str">
        <f t="shared" ca="1" si="29"/>
        <v>X</v>
      </c>
      <c r="L80" s="319" t="str">
        <f t="shared" ca="1" si="30"/>
        <v>X</v>
      </c>
      <c r="M80" s="312"/>
      <c r="N80" s="301" t="str">
        <f t="shared" si="22"/>
        <v>N</v>
      </c>
      <c r="O80" s="302">
        <f t="shared" ca="1" si="23"/>
        <v>0</v>
      </c>
      <c r="P80" s="303" t="str">
        <f t="shared" ca="1" si="17"/>
        <v>X</v>
      </c>
      <c r="Q80" s="317" t="str">
        <f t="shared" ca="1" si="24"/>
        <v>X</v>
      </c>
      <c r="R80" s="323" t="str">
        <f t="shared" ca="1" si="18"/>
        <v>X</v>
      </c>
    </row>
    <row r="81" spans="1:18" x14ac:dyDescent="0.2">
      <c r="A81" s="61" t="str">
        <f>'EScalc Special'!R81</f>
        <v>Period</v>
      </c>
      <c r="B81" s="25" t="str">
        <f>'EScalc Special'!P81</f>
        <v/>
      </c>
      <c r="C81" s="25" t="str">
        <f>'EScalc Special'!Q81</f>
        <v/>
      </c>
      <c r="D81" s="326" t="str">
        <f t="shared" si="25"/>
        <v xml:space="preserve"> </v>
      </c>
      <c r="E81" s="328" t="str">
        <f t="shared" si="26"/>
        <v xml:space="preserve"> </v>
      </c>
      <c r="F81" s="315" t="str">
        <f ca="1">'EScalc Special'!Y81</f>
        <v xml:space="preserve"> </v>
      </c>
      <c r="G81" s="312"/>
      <c r="H81" s="298" t="str">
        <f t="shared" si="27"/>
        <v>N</v>
      </c>
      <c r="I81" s="299">
        <f t="shared" ca="1" si="28"/>
        <v>0</v>
      </c>
      <c r="J81" s="300" t="str">
        <f t="shared" ca="1" si="16"/>
        <v>X</v>
      </c>
      <c r="K81" s="316" t="str">
        <f t="shared" ca="1" si="29"/>
        <v>X</v>
      </c>
      <c r="L81" s="319" t="str">
        <f t="shared" ca="1" si="30"/>
        <v>X</v>
      </c>
      <c r="M81" s="312"/>
      <c r="N81" s="301" t="str">
        <f t="shared" si="22"/>
        <v>N</v>
      </c>
      <c r="O81" s="302">
        <f t="shared" ca="1" si="23"/>
        <v>0</v>
      </c>
      <c r="P81" s="303" t="str">
        <f t="shared" ca="1" si="17"/>
        <v>X</v>
      </c>
      <c r="Q81" s="317" t="str">
        <f t="shared" ca="1" si="24"/>
        <v>X</v>
      </c>
      <c r="R81" s="323" t="str">
        <f t="shared" ca="1" si="18"/>
        <v>X</v>
      </c>
    </row>
    <row r="82" spans="1:18" x14ac:dyDescent="0.2">
      <c r="A82" s="61" t="str">
        <f>'EScalc Special'!R82</f>
        <v>Period</v>
      </c>
      <c r="B82" s="25" t="str">
        <f>'EScalc Special'!P82</f>
        <v/>
      </c>
      <c r="C82" s="25" t="str">
        <f>'EScalc Special'!Q82</f>
        <v/>
      </c>
      <c r="D82" s="326" t="str">
        <f t="shared" si="25"/>
        <v xml:space="preserve"> </v>
      </c>
      <c r="E82" s="328" t="str">
        <f t="shared" si="26"/>
        <v xml:space="preserve"> </v>
      </c>
      <c r="F82" s="315" t="str">
        <f ca="1">'EScalc Special'!Y82</f>
        <v xml:space="preserve"> </v>
      </c>
      <c r="G82" s="312"/>
      <c r="H82" s="298" t="str">
        <f t="shared" si="27"/>
        <v>N</v>
      </c>
      <c r="I82" s="299">
        <f t="shared" ca="1" si="28"/>
        <v>0</v>
      </c>
      <c r="J82" s="300" t="str">
        <f t="shared" ca="1" si="16"/>
        <v>X</v>
      </c>
      <c r="K82" s="316" t="str">
        <f t="shared" ca="1" si="29"/>
        <v>X</v>
      </c>
      <c r="L82" s="319" t="str">
        <f t="shared" ca="1" si="30"/>
        <v>X</v>
      </c>
      <c r="M82" s="312"/>
      <c r="N82" s="301" t="str">
        <f t="shared" si="22"/>
        <v>N</v>
      </c>
      <c r="O82" s="302">
        <f t="shared" ca="1" si="23"/>
        <v>0</v>
      </c>
      <c r="P82" s="303" t="str">
        <f t="shared" ca="1" si="17"/>
        <v>X</v>
      </c>
      <c r="Q82" s="317" t="str">
        <f t="shared" ca="1" si="24"/>
        <v>X</v>
      </c>
      <c r="R82" s="323" t="str">
        <f t="shared" ca="1" si="18"/>
        <v>X</v>
      </c>
    </row>
    <row r="83" spans="1:18" x14ac:dyDescent="0.2">
      <c r="A83" s="61" t="str">
        <f>'EScalc Special'!R83</f>
        <v>Period</v>
      </c>
      <c r="B83" s="25" t="str">
        <f>'EScalc Special'!P83</f>
        <v/>
      </c>
      <c r="C83" s="25" t="str">
        <f>'EScalc Special'!Q83</f>
        <v/>
      </c>
      <c r="D83" s="326" t="str">
        <f t="shared" si="25"/>
        <v xml:space="preserve"> </v>
      </c>
      <c r="E83" s="328" t="str">
        <f t="shared" si="26"/>
        <v xml:space="preserve"> </v>
      </c>
      <c r="F83" s="315" t="str">
        <f ca="1">'EScalc Special'!Y83</f>
        <v xml:space="preserve"> </v>
      </c>
      <c r="G83" s="312"/>
      <c r="H83" s="298" t="str">
        <f t="shared" si="27"/>
        <v>N</v>
      </c>
      <c r="I83" s="299">
        <f t="shared" ca="1" si="28"/>
        <v>0</v>
      </c>
      <c r="J83" s="300" t="str">
        <f t="shared" ca="1" si="16"/>
        <v>X</v>
      </c>
      <c r="K83" s="316" t="str">
        <f t="shared" ca="1" si="29"/>
        <v>X</v>
      </c>
      <c r="L83" s="319" t="str">
        <f t="shared" ca="1" si="30"/>
        <v>X</v>
      </c>
      <c r="M83" s="312"/>
      <c r="N83" s="301" t="str">
        <f t="shared" si="22"/>
        <v>N</v>
      </c>
      <c r="O83" s="302">
        <f t="shared" ca="1" si="23"/>
        <v>0</v>
      </c>
      <c r="P83" s="303" t="str">
        <f t="shared" ca="1" si="17"/>
        <v>X</v>
      </c>
      <c r="Q83" s="317" t="str">
        <f t="shared" ca="1" si="24"/>
        <v>X</v>
      </c>
      <c r="R83" s="323" t="str">
        <f t="shared" ca="1" si="18"/>
        <v>X</v>
      </c>
    </row>
    <row r="84" spans="1:18" x14ac:dyDescent="0.2">
      <c r="A84" s="61" t="str">
        <f>'EScalc Special'!R84</f>
        <v>Period</v>
      </c>
      <c r="B84" s="25" t="str">
        <f>'EScalc Special'!P84</f>
        <v/>
      </c>
      <c r="C84" s="25" t="str">
        <f>'EScalc Special'!Q84</f>
        <v/>
      </c>
      <c r="D84" s="326" t="str">
        <f t="shared" si="25"/>
        <v xml:space="preserve"> </v>
      </c>
      <c r="E84" s="328" t="str">
        <f t="shared" si="26"/>
        <v xml:space="preserve"> </v>
      </c>
      <c r="F84" s="315" t="str">
        <f ca="1">'EScalc Special'!Y84</f>
        <v xml:space="preserve"> </v>
      </c>
      <c r="G84" s="312"/>
      <c r="H84" s="298" t="str">
        <f t="shared" si="27"/>
        <v>N</v>
      </c>
      <c r="I84" s="299">
        <f t="shared" ca="1" si="28"/>
        <v>0</v>
      </c>
      <c r="J84" s="300" t="str">
        <f t="shared" ca="1" si="16"/>
        <v>X</v>
      </c>
      <c r="K84" s="316" t="str">
        <f t="shared" ca="1" si="29"/>
        <v>X</v>
      </c>
      <c r="L84" s="319" t="str">
        <f t="shared" ca="1" si="30"/>
        <v>X</v>
      </c>
      <c r="M84" s="312"/>
      <c r="N84" s="301" t="str">
        <f t="shared" si="22"/>
        <v>N</v>
      </c>
      <c r="O84" s="302">
        <f t="shared" ca="1" si="23"/>
        <v>0</v>
      </c>
      <c r="P84" s="303" t="str">
        <f t="shared" ca="1" si="17"/>
        <v>X</v>
      </c>
      <c r="Q84" s="317" t="str">
        <f t="shared" ca="1" si="24"/>
        <v>X</v>
      </c>
      <c r="R84" s="323" t="str">
        <f t="shared" ca="1" si="18"/>
        <v>X</v>
      </c>
    </row>
    <row r="85" spans="1:18" x14ac:dyDescent="0.2">
      <c r="A85" s="61" t="str">
        <f>'EScalc Special'!R85</f>
        <v>Period</v>
      </c>
      <c r="B85" s="25" t="str">
        <f>'EScalc Special'!P85</f>
        <v/>
      </c>
      <c r="C85" s="25" t="str">
        <f>'EScalc Special'!Q85</f>
        <v/>
      </c>
      <c r="D85" s="326" t="str">
        <f t="shared" si="25"/>
        <v xml:space="preserve"> </v>
      </c>
      <c r="E85" s="328" t="str">
        <f t="shared" si="26"/>
        <v xml:space="preserve"> </v>
      </c>
      <c r="F85" s="315" t="str">
        <f ca="1">'EScalc Special'!Y85</f>
        <v xml:space="preserve"> </v>
      </c>
      <c r="G85" s="312"/>
      <c r="H85" s="298" t="str">
        <f t="shared" si="27"/>
        <v>N</v>
      </c>
      <c r="I85" s="299">
        <f t="shared" ca="1" si="28"/>
        <v>0</v>
      </c>
      <c r="J85" s="300" t="str">
        <f t="shared" ref="J85:J148" ca="1" si="31">IF(AND(ISNUMBER(H85),I86 = 0), I85, IF(ISNUMBER(H85), J86, "X"))</f>
        <v>X</v>
      </c>
      <c r="K85" s="316" t="str">
        <f t="shared" ca="1" si="29"/>
        <v>X</v>
      </c>
      <c r="L85" s="319" t="str">
        <f t="shared" ca="1" si="30"/>
        <v>X</v>
      </c>
      <c r="M85" s="312"/>
      <c r="N85" s="301" t="str">
        <f t="shared" si="22"/>
        <v>N</v>
      </c>
      <c r="O85" s="302">
        <f t="shared" ca="1" si="23"/>
        <v>0</v>
      </c>
      <c r="P85" s="303" t="str">
        <f t="shared" ref="P85:P148" ca="1" si="32">IF(AND(ISNUMBER(N85),O86 = 0), O85, IF(ISNUMBER(N85), P86, "X"))</f>
        <v>X</v>
      </c>
      <c r="Q85" s="317" t="str">
        <f t="shared" ca="1" si="24"/>
        <v>X</v>
      </c>
      <c r="R85" s="323" t="str">
        <f t="shared" ref="R85:R148" ca="1" si="33" xml:space="preserve"> IF(ISNUMBER(P85), IF(ISNUMBER(Q85), C84 + Q85, IF(ISNUMBER(P85), R84 + OFFSET(Q85,1-O85,0), "X")), "X")</f>
        <v>X</v>
      </c>
    </row>
    <row r="86" spans="1:18" x14ac:dyDescent="0.2">
      <c r="A86" s="61" t="str">
        <f>'EScalc Special'!R86</f>
        <v>Period</v>
      </c>
      <c r="B86" s="25" t="str">
        <f>'EScalc Special'!P86</f>
        <v/>
      </c>
      <c r="C86" s="25" t="str">
        <f>'EScalc Special'!Q86</f>
        <v/>
      </c>
      <c r="D86" s="326" t="str">
        <f t="shared" si="25"/>
        <v xml:space="preserve"> </v>
      </c>
      <c r="E86" s="328" t="str">
        <f t="shared" si="26"/>
        <v xml:space="preserve"> </v>
      </c>
      <c r="F86" s="315" t="str">
        <f ca="1">'EScalc Special'!Y86</f>
        <v xml:space="preserve"> </v>
      </c>
      <c r="G86" s="312"/>
      <c r="H86" s="298" t="str">
        <f t="shared" si="27"/>
        <v>N</v>
      </c>
      <c r="I86" s="299">
        <f t="shared" ca="1" si="28"/>
        <v>0</v>
      </c>
      <c r="J86" s="300" t="str">
        <f t="shared" ca="1" si="31"/>
        <v>X</v>
      </c>
      <c r="K86" s="316" t="str">
        <f t="shared" ca="1" si="29"/>
        <v>X</v>
      </c>
      <c r="L86" s="319" t="str">
        <f t="shared" ca="1" si="30"/>
        <v>X</v>
      </c>
      <c r="M86" s="312"/>
      <c r="N86" s="301" t="str">
        <f t="shared" si="22"/>
        <v>N</v>
      </c>
      <c r="O86" s="302">
        <f t="shared" ca="1" si="23"/>
        <v>0</v>
      </c>
      <c r="P86" s="303" t="str">
        <f t="shared" ca="1" si="32"/>
        <v>X</v>
      </c>
      <c r="Q86" s="317" t="str">
        <f t="shared" ca="1" si="24"/>
        <v>X</v>
      </c>
      <c r="R86" s="323" t="str">
        <f t="shared" ca="1" si="33"/>
        <v>X</v>
      </c>
    </row>
    <row r="87" spans="1:18" x14ac:dyDescent="0.2">
      <c r="A87" s="61" t="str">
        <f>'EScalc Special'!R87</f>
        <v>Period</v>
      </c>
      <c r="B87" s="25" t="str">
        <f>'EScalc Special'!P87</f>
        <v/>
      </c>
      <c r="C87" s="25" t="str">
        <f>'EScalc Special'!Q87</f>
        <v/>
      </c>
      <c r="D87" s="326" t="str">
        <f t="shared" si="25"/>
        <v xml:space="preserve"> </v>
      </c>
      <c r="E87" s="328" t="str">
        <f t="shared" si="26"/>
        <v xml:space="preserve"> </v>
      </c>
      <c r="F87" s="315" t="str">
        <f ca="1">'EScalc Special'!Y87</f>
        <v xml:space="preserve"> </v>
      </c>
      <c r="G87" s="312"/>
      <c r="H87" s="298" t="str">
        <f t="shared" si="27"/>
        <v>N</v>
      </c>
      <c r="I87" s="299">
        <f t="shared" ca="1" si="28"/>
        <v>0</v>
      </c>
      <c r="J87" s="300" t="str">
        <f t="shared" ca="1" si="31"/>
        <v>X</v>
      </c>
      <c r="K87" s="316" t="str">
        <f t="shared" ca="1" si="29"/>
        <v>X</v>
      </c>
      <c r="L87" s="319" t="str">
        <f t="shared" ca="1" si="30"/>
        <v>X</v>
      </c>
      <c r="M87" s="312"/>
      <c r="N87" s="301" t="str">
        <f t="shared" si="22"/>
        <v>N</v>
      </c>
      <c r="O87" s="302">
        <f t="shared" ca="1" si="23"/>
        <v>0</v>
      </c>
      <c r="P87" s="303" t="str">
        <f t="shared" ca="1" si="32"/>
        <v>X</v>
      </c>
      <c r="Q87" s="317" t="str">
        <f t="shared" ca="1" si="24"/>
        <v>X</v>
      </c>
      <c r="R87" s="323" t="str">
        <f t="shared" ca="1" si="33"/>
        <v>X</v>
      </c>
    </row>
    <row r="88" spans="1:18" x14ac:dyDescent="0.2">
      <c r="A88" s="61" t="str">
        <f>'EScalc Special'!R88</f>
        <v>Period</v>
      </c>
      <c r="B88" s="25" t="str">
        <f>'EScalc Special'!P88</f>
        <v/>
      </c>
      <c r="C88" s="25" t="str">
        <f>'EScalc Special'!Q88</f>
        <v/>
      </c>
      <c r="D88" s="326" t="str">
        <f t="shared" si="25"/>
        <v xml:space="preserve"> </v>
      </c>
      <c r="E88" s="328" t="str">
        <f t="shared" si="26"/>
        <v xml:space="preserve"> </v>
      </c>
      <c r="F88" s="315" t="str">
        <f ca="1">'EScalc Special'!Y88</f>
        <v xml:space="preserve"> </v>
      </c>
      <c r="G88" s="312"/>
      <c r="H88" s="298" t="str">
        <f t="shared" si="27"/>
        <v>N</v>
      </c>
      <c r="I88" s="299">
        <f t="shared" ca="1" si="28"/>
        <v>0</v>
      </c>
      <c r="J88" s="300" t="str">
        <f t="shared" ca="1" si="31"/>
        <v>X</v>
      </c>
      <c r="K88" s="316" t="str">
        <f t="shared" ca="1" si="29"/>
        <v>X</v>
      </c>
      <c r="L88" s="319" t="str">
        <f t="shared" ca="1" si="30"/>
        <v>X</v>
      </c>
      <c r="M88" s="312"/>
      <c r="N88" s="301" t="str">
        <f t="shared" si="22"/>
        <v>N</v>
      </c>
      <c r="O88" s="302">
        <f t="shared" ca="1" si="23"/>
        <v>0</v>
      </c>
      <c r="P88" s="303" t="str">
        <f t="shared" ca="1" si="32"/>
        <v>X</v>
      </c>
      <c r="Q88" s="317" t="str">
        <f t="shared" ca="1" si="24"/>
        <v>X</v>
      </c>
      <c r="R88" s="323" t="str">
        <f t="shared" ca="1" si="33"/>
        <v>X</v>
      </c>
    </row>
    <row r="89" spans="1:18" x14ac:dyDescent="0.2">
      <c r="A89" s="61" t="str">
        <f>'EScalc Special'!R89</f>
        <v>Period</v>
      </c>
      <c r="B89" s="25" t="str">
        <f>'EScalc Special'!P89</f>
        <v/>
      </c>
      <c r="C89" s="25" t="str">
        <f>'EScalc Special'!Q89</f>
        <v/>
      </c>
      <c r="D89" s="326" t="str">
        <f t="shared" si="25"/>
        <v xml:space="preserve"> </v>
      </c>
      <c r="E89" s="328" t="str">
        <f t="shared" si="26"/>
        <v xml:space="preserve"> </v>
      </c>
      <c r="F89" s="315" t="str">
        <f ca="1">'EScalc Special'!Y89</f>
        <v xml:space="preserve"> </v>
      </c>
      <c r="G89" s="312"/>
      <c r="H89" s="298" t="str">
        <f t="shared" si="27"/>
        <v>N</v>
      </c>
      <c r="I89" s="299">
        <f t="shared" ca="1" si="28"/>
        <v>0</v>
      </c>
      <c r="J89" s="300" t="str">
        <f t="shared" ca="1" si="31"/>
        <v>X</v>
      </c>
      <c r="K89" s="316" t="str">
        <f t="shared" ca="1" si="29"/>
        <v>X</v>
      </c>
      <c r="L89" s="319" t="str">
        <f t="shared" ca="1" si="30"/>
        <v>X</v>
      </c>
      <c r="M89" s="312"/>
      <c r="N89" s="301" t="str">
        <f t="shared" si="22"/>
        <v>N</v>
      </c>
      <c r="O89" s="302">
        <f t="shared" ca="1" si="23"/>
        <v>0</v>
      </c>
      <c r="P89" s="303" t="str">
        <f t="shared" ca="1" si="32"/>
        <v>X</v>
      </c>
      <c r="Q89" s="317" t="str">
        <f t="shared" ca="1" si="24"/>
        <v>X</v>
      </c>
      <c r="R89" s="323" t="str">
        <f t="shared" ca="1" si="33"/>
        <v>X</v>
      </c>
    </row>
    <row r="90" spans="1:18" x14ac:dyDescent="0.2">
      <c r="A90" s="61" t="str">
        <f>'EScalc Special'!R90</f>
        <v>Period</v>
      </c>
      <c r="B90" s="25" t="str">
        <f>'EScalc Special'!P90</f>
        <v/>
      </c>
      <c r="C90" s="25" t="str">
        <f>'EScalc Special'!Q90</f>
        <v/>
      </c>
      <c r="D90" s="326" t="str">
        <f t="shared" si="25"/>
        <v xml:space="preserve"> </v>
      </c>
      <c r="E90" s="328" t="str">
        <f t="shared" si="26"/>
        <v xml:space="preserve"> </v>
      </c>
      <c r="F90" s="315" t="str">
        <f ca="1">'EScalc Special'!Y90</f>
        <v xml:space="preserve"> </v>
      </c>
      <c r="G90" s="312"/>
      <c r="H90" s="298" t="str">
        <f t="shared" si="27"/>
        <v>N</v>
      </c>
      <c r="I90" s="299">
        <f t="shared" ca="1" si="28"/>
        <v>0</v>
      </c>
      <c r="J90" s="300" t="str">
        <f t="shared" ca="1" si="31"/>
        <v>X</v>
      </c>
      <c r="K90" s="316" t="str">
        <f t="shared" ca="1" si="29"/>
        <v>X</v>
      </c>
      <c r="L90" s="319" t="str">
        <f t="shared" ca="1" si="30"/>
        <v>X</v>
      </c>
      <c r="M90" s="312"/>
      <c r="N90" s="301" t="str">
        <f t="shared" si="22"/>
        <v>N</v>
      </c>
      <c r="O90" s="302">
        <f t="shared" ca="1" si="23"/>
        <v>0</v>
      </c>
      <c r="P90" s="303" t="str">
        <f t="shared" ca="1" si="32"/>
        <v>X</v>
      </c>
      <c r="Q90" s="317" t="str">
        <f t="shared" ca="1" si="24"/>
        <v>X</v>
      </c>
      <c r="R90" s="323" t="str">
        <f t="shared" ca="1" si="33"/>
        <v>X</v>
      </c>
    </row>
    <row r="91" spans="1:18" x14ac:dyDescent="0.2">
      <c r="A91" s="61" t="str">
        <f>'EScalc Special'!R91</f>
        <v>Period</v>
      </c>
      <c r="B91" s="25" t="str">
        <f>'EScalc Special'!P91</f>
        <v/>
      </c>
      <c r="C91" s="25" t="str">
        <f>'EScalc Special'!Q91</f>
        <v/>
      </c>
      <c r="D91" s="326" t="str">
        <f t="shared" si="25"/>
        <v xml:space="preserve"> </v>
      </c>
      <c r="E91" s="328" t="str">
        <f t="shared" si="26"/>
        <v xml:space="preserve"> </v>
      </c>
      <c r="F91" s="315" t="str">
        <f ca="1">'EScalc Special'!Y91</f>
        <v xml:space="preserve"> </v>
      </c>
      <c r="G91" s="312"/>
      <c r="H91" s="298" t="str">
        <f t="shared" si="27"/>
        <v>N</v>
      </c>
      <c r="I91" s="299">
        <f t="shared" ca="1" si="28"/>
        <v>0</v>
      </c>
      <c r="J91" s="300" t="str">
        <f t="shared" ca="1" si="31"/>
        <v>X</v>
      </c>
      <c r="K91" s="316" t="str">
        <f t="shared" ca="1" si="29"/>
        <v>X</v>
      </c>
      <c r="L91" s="319" t="str">
        <f t="shared" ca="1" si="30"/>
        <v>X</v>
      </c>
      <c r="M91" s="312"/>
      <c r="N91" s="301" t="str">
        <f t="shared" si="22"/>
        <v>N</v>
      </c>
      <c r="O91" s="302">
        <f t="shared" ca="1" si="23"/>
        <v>0</v>
      </c>
      <c r="P91" s="303" t="str">
        <f t="shared" ca="1" si="32"/>
        <v>X</v>
      </c>
      <c r="Q91" s="317" t="str">
        <f t="shared" ca="1" si="24"/>
        <v>X</v>
      </c>
      <c r="R91" s="323" t="str">
        <f t="shared" ca="1" si="33"/>
        <v>X</v>
      </c>
    </row>
    <row r="92" spans="1:18" x14ac:dyDescent="0.2">
      <c r="A92" s="61" t="str">
        <f>'EScalc Special'!R92</f>
        <v>Period</v>
      </c>
      <c r="B92" s="25" t="str">
        <f>'EScalc Special'!P92</f>
        <v/>
      </c>
      <c r="C92" s="25" t="str">
        <f>'EScalc Special'!Q92</f>
        <v/>
      </c>
      <c r="D92" s="326" t="str">
        <f t="shared" si="25"/>
        <v xml:space="preserve"> </v>
      </c>
      <c r="E92" s="328" t="str">
        <f t="shared" si="26"/>
        <v xml:space="preserve"> </v>
      </c>
      <c r="F92" s="315" t="str">
        <f ca="1">'EScalc Special'!Y92</f>
        <v xml:space="preserve"> </v>
      </c>
      <c r="G92" s="312"/>
      <c r="H92" s="298" t="str">
        <f t="shared" si="27"/>
        <v>N</v>
      </c>
      <c r="I92" s="299">
        <f t="shared" ca="1" si="28"/>
        <v>0</v>
      </c>
      <c r="J92" s="300" t="str">
        <f t="shared" ca="1" si="31"/>
        <v>X</v>
      </c>
      <c r="K92" s="316" t="str">
        <f t="shared" ca="1" si="29"/>
        <v>X</v>
      </c>
      <c r="L92" s="319" t="str">
        <f t="shared" ca="1" si="30"/>
        <v>X</v>
      </c>
      <c r="M92" s="312"/>
      <c r="N92" s="301" t="str">
        <f t="shared" si="22"/>
        <v>N</v>
      </c>
      <c r="O92" s="302">
        <f t="shared" ca="1" si="23"/>
        <v>0</v>
      </c>
      <c r="P92" s="303" t="str">
        <f t="shared" ca="1" si="32"/>
        <v>X</v>
      </c>
      <c r="Q92" s="317" t="str">
        <f t="shared" ca="1" si="24"/>
        <v>X</v>
      </c>
      <c r="R92" s="323" t="str">
        <f t="shared" ca="1" si="33"/>
        <v>X</v>
      </c>
    </row>
    <row r="93" spans="1:18" x14ac:dyDescent="0.2">
      <c r="A93" s="61" t="str">
        <f>'EScalc Special'!R93</f>
        <v>Period</v>
      </c>
      <c r="B93" s="25" t="str">
        <f>'EScalc Special'!P93</f>
        <v/>
      </c>
      <c r="C93" s="25" t="str">
        <f>'EScalc Special'!Q93</f>
        <v/>
      </c>
      <c r="D93" s="326" t="str">
        <f t="shared" si="25"/>
        <v xml:space="preserve"> </v>
      </c>
      <c r="E93" s="328" t="str">
        <f t="shared" si="26"/>
        <v xml:space="preserve"> </v>
      </c>
      <c r="F93" s="315" t="str">
        <f ca="1">'EScalc Special'!Y93</f>
        <v xml:space="preserve"> </v>
      </c>
      <c r="G93" s="312"/>
      <c r="H93" s="298" t="str">
        <f t="shared" si="27"/>
        <v>N</v>
      </c>
      <c r="I93" s="299">
        <f t="shared" ca="1" si="28"/>
        <v>0</v>
      </c>
      <c r="J93" s="300" t="str">
        <f t="shared" ca="1" si="31"/>
        <v>X</v>
      </c>
      <c r="K93" s="316" t="str">
        <f t="shared" ca="1" si="29"/>
        <v>X</v>
      </c>
      <c r="L93" s="319" t="str">
        <f t="shared" ca="1" si="30"/>
        <v>X</v>
      </c>
      <c r="M93" s="312"/>
      <c r="N93" s="301" t="str">
        <f t="shared" si="22"/>
        <v>N</v>
      </c>
      <c r="O93" s="302">
        <f t="shared" ca="1" si="23"/>
        <v>0</v>
      </c>
      <c r="P93" s="303" t="str">
        <f t="shared" ca="1" si="32"/>
        <v>X</v>
      </c>
      <c r="Q93" s="317" t="str">
        <f t="shared" ca="1" si="24"/>
        <v>X</v>
      </c>
      <c r="R93" s="323" t="str">
        <f t="shared" ca="1" si="33"/>
        <v>X</v>
      </c>
    </row>
    <row r="94" spans="1:18" x14ac:dyDescent="0.2">
      <c r="A94" s="61" t="str">
        <f>'EScalc Special'!R94</f>
        <v>Period</v>
      </c>
      <c r="B94" s="25" t="str">
        <f>'EScalc Special'!P94</f>
        <v/>
      </c>
      <c r="C94" s="25" t="str">
        <f>'EScalc Special'!Q94</f>
        <v/>
      </c>
      <c r="D94" s="326" t="str">
        <f t="shared" si="25"/>
        <v xml:space="preserve"> </v>
      </c>
      <c r="E94" s="328" t="str">
        <f t="shared" si="26"/>
        <v xml:space="preserve"> </v>
      </c>
      <c r="F94" s="315" t="str">
        <f ca="1">'EScalc Special'!Y94</f>
        <v xml:space="preserve"> </v>
      </c>
      <c r="G94" s="312"/>
      <c r="H94" s="298" t="str">
        <f t="shared" si="27"/>
        <v>N</v>
      </c>
      <c r="I94" s="299">
        <f t="shared" ca="1" si="28"/>
        <v>0</v>
      </c>
      <c r="J94" s="300" t="str">
        <f t="shared" ca="1" si="31"/>
        <v>X</v>
      </c>
      <c r="K94" s="316" t="str">
        <f t="shared" ca="1" si="29"/>
        <v>X</v>
      </c>
      <c r="L94" s="319" t="str">
        <f t="shared" ca="1" si="30"/>
        <v>X</v>
      </c>
      <c r="M94" s="312"/>
      <c r="N94" s="301" t="str">
        <f t="shared" si="22"/>
        <v>N</v>
      </c>
      <c r="O94" s="302">
        <f t="shared" ca="1" si="23"/>
        <v>0</v>
      </c>
      <c r="P94" s="303" t="str">
        <f t="shared" ca="1" si="32"/>
        <v>X</v>
      </c>
      <c r="Q94" s="317" t="str">
        <f t="shared" ca="1" si="24"/>
        <v>X</v>
      </c>
      <c r="R94" s="323" t="str">
        <f t="shared" ca="1" si="33"/>
        <v>X</v>
      </c>
    </row>
    <row r="95" spans="1:18" x14ac:dyDescent="0.2">
      <c r="A95" s="61" t="str">
        <f>'EScalc Special'!R95</f>
        <v>Period</v>
      </c>
      <c r="B95" s="25" t="str">
        <f>'EScalc Special'!P95</f>
        <v/>
      </c>
      <c r="C95" s="25" t="str">
        <f>'EScalc Special'!Q95</f>
        <v/>
      </c>
      <c r="D95" s="326" t="str">
        <f t="shared" si="25"/>
        <v xml:space="preserve"> </v>
      </c>
      <c r="E95" s="328" t="str">
        <f t="shared" si="26"/>
        <v xml:space="preserve"> </v>
      </c>
      <c r="F95" s="315" t="str">
        <f ca="1">'EScalc Special'!Y95</f>
        <v xml:space="preserve"> </v>
      </c>
      <c r="G95" s="312"/>
      <c r="H95" s="298" t="str">
        <f t="shared" si="27"/>
        <v>N</v>
      </c>
      <c r="I95" s="299">
        <f t="shared" ca="1" si="28"/>
        <v>0</v>
      </c>
      <c r="J95" s="300" t="str">
        <f t="shared" ca="1" si="31"/>
        <v>X</v>
      </c>
      <c r="K95" s="316" t="str">
        <f t="shared" ca="1" si="29"/>
        <v>X</v>
      </c>
      <c r="L95" s="319" t="str">
        <f t="shared" ca="1" si="30"/>
        <v>X</v>
      </c>
      <c r="M95" s="312"/>
      <c r="N95" s="301" t="str">
        <f t="shared" si="22"/>
        <v>N</v>
      </c>
      <c r="O95" s="302">
        <f t="shared" ca="1" si="23"/>
        <v>0</v>
      </c>
      <c r="P95" s="303" t="str">
        <f t="shared" ca="1" si="32"/>
        <v>X</v>
      </c>
      <c r="Q95" s="317" t="str">
        <f t="shared" ca="1" si="24"/>
        <v>X</v>
      </c>
      <c r="R95" s="323" t="str">
        <f t="shared" ca="1" si="33"/>
        <v>X</v>
      </c>
    </row>
    <row r="96" spans="1:18" x14ac:dyDescent="0.2">
      <c r="A96" s="61" t="str">
        <f>'EScalc Special'!R96</f>
        <v>Period</v>
      </c>
      <c r="B96" s="25" t="str">
        <f>'EScalc Special'!P96</f>
        <v/>
      </c>
      <c r="C96" s="25" t="str">
        <f>'EScalc Special'!Q96</f>
        <v/>
      </c>
      <c r="D96" s="326" t="str">
        <f t="shared" si="25"/>
        <v xml:space="preserve"> </v>
      </c>
      <c r="E96" s="328" t="str">
        <f t="shared" si="26"/>
        <v xml:space="preserve"> </v>
      </c>
      <c r="F96" s="315" t="str">
        <f ca="1">'EScalc Special'!Y96</f>
        <v xml:space="preserve"> </v>
      </c>
      <c r="G96" s="312"/>
      <c r="H96" s="298" t="str">
        <f t="shared" si="27"/>
        <v>N</v>
      </c>
      <c r="I96" s="299">
        <f t="shared" ca="1" si="28"/>
        <v>0</v>
      </c>
      <c r="J96" s="300" t="str">
        <f t="shared" ca="1" si="31"/>
        <v>X</v>
      </c>
      <c r="K96" s="316" t="str">
        <f t="shared" ca="1" si="29"/>
        <v>X</v>
      </c>
      <c r="L96" s="319" t="str">
        <f t="shared" ca="1" si="30"/>
        <v>X</v>
      </c>
      <c r="M96" s="312"/>
      <c r="N96" s="301" t="str">
        <f t="shared" si="22"/>
        <v>N</v>
      </c>
      <c r="O96" s="302">
        <f t="shared" ca="1" si="23"/>
        <v>0</v>
      </c>
      <c r="P96" s="303" t="str">
        <f t="shared" ca="1" si="32"/>
        <v>X</v>
      </c>
      <c r="Q96" s="317" t="str">
        <f t="shared" ca="1" si="24"/>
        <v>X</v>
      </c>
      <c r="R96" s="323" t="str">
        <f t="shared" ca="1" si="33"/>
        <v>X</v>
      </c>
    </row>
    <row r="97" spans="1:18" x14ac:dyDescent="0.2">
      <c r="A97" s="61" t="str">
        <f>'EScalc Special'!R97</f>
        <v>Period</v>
      </c>
      <c r="B97" s="25" t="str">
        <f>'EScalc Special'!P97</f>
        <v/>
      </c>
      <c r="C97" s="25" t="str">
        <f>'EScalc Special'!Q97</f>
        <v/>
      </c>
      <c r="D97" s="326" t="str">
        <f t="shared" si="25"/>
        <v xml:space="preserve"> </v>
      </c>
      <c r="E97" s="328" t="str">
        <f t="shared" si="26"/>
        <v xml:space="preserve"> </v>
      </c>
      <c r="F97" s="315" t="str">
        <f ca="1">'EScalc Special'!Y97</f>
        <v xml:space="preserve"> </v>
      </c>
      <c r="G97" s="312"/>
      <c r="H97" s="298" t="str">
        <f t="shared" si="27"/>
        <v>N</v>
      </c>
      <c r="I97" s="299">
        <f t="shared" ca="1" si="28"/>
        <v>0</v>
      </c>
      <c r="J97" s="300" t="str">
        <f t="shared" ca="1" si="31"/>
        <v>X</v>
      </c>
      <c r="K97" s="316" t="str">
        <f t="shared" ca="1" si="29"/>
        <v>X</v>
      </c>
      <c r="L97" s="319" t="str">
        <f t="shared" ca="1" si="30"/>
        <v>X</v>
      </c>
      <c r="M97" s="312"/>
      <c r="N97" s="301" t="str">
        <f t="shared" si="22"/>
        <v>N</v>
      </c>
      <c r="O97" s="302">
        <f t="shared" ca="1" si="23"/>
        <v>0</v>
      </c>
      <c r="P97" s="303" t="str">
        <f t="shared" ca="1" si="32"/>
        <v>X</v>
      </c>
      <c r="Q97" s="317" t="str">
        <f t="shared" ca="1" si="24"/>
        <v>X</v>
      </c>
      <c r="R97" s="323" t="str">
        <f t="shared" ca="1" si="33"/>
        <v>X</v>
      </c>
    </row>
    <row r="98" spans="1:18" x14ac:dyDescent="0.2">
      <c r="A98" s="61" t="str">
        <f>'EScalc Special'!R98</f>
        <v>Period</v>
      </c>
      <c r="B98" s="25" t="str">
        <f>'EScalc Special'!P98</f>
        <v/>
      </c>
      <c r="C98" s="25" t="str">
        <f>'EScalc Special'!Q98</f>
        <v/>
      </c>
      <c r="D98" s="326" t="str">
        <f t="shared" si="25"/>
        <v xml:space="preserve"> </v>
      </c>
      <c r="E98" s="328" t="str">
        <f t="shared" si="26"/>
        <v xml:space="preserve"> </v>
      </c>
      <c r="F98" s="315" t="str">
        <f ca="1">'EScalc Special'!Y98</f>
        <v xml:space="preserve"> </v>
      </c>
      <c r="G98" s="312"/>
      <c r="H98" s="298" t="str">
        <f t="shared" si="27"/>
        <v>N</v>
      </c>
      <c r="I98" s="299">
        <f t="shared" ca="1" si="28"/>
        <v>0</v>
      </c>
      <c r="J98" s="300" t="str">
        <f t="shared" ca="1" si="31"/>
        <v>X</v>
      </c>
      <c r="K98" s="316" t="str">
        <f t="shared" ca="1" si="29"/>
        <v>X</v>
      </c>
      <c r="L98" s="319" t="str">
        <f t="shared" ca="1" si="30"/>
        <v>X</v>
      </c>
      <c r="M98" s="312"/>
      <c r="N98" s="301" t="str">
        <f t="shared" si="22"/>
        <v>N</v>
      </c>
      <c r="O98" s="302">
        <f t="shared" ca="1" si="23"/>
        <v>0</v>
      </c>
      <c r="P98" s="303" t="str">
        <f t="shared" ca="1" si="32"/>
        <v>X</v>
      </c>
      <c r="Q98" s="317" t="str">
        <f t="shared" ca="1" si="24"/>
        <v>X</v>
      </c>
      <c r="R98" s="323" t="str">
        <f t="shared" ca="1" si="33"/>
        <v>X</v>
      </c>
    </row>
    <row r="99" spans="1:18" x14ac:dyDescent="0.2">
      <c r="A99" s="61" t="str">
        <f>'EScalc Special'!R99</f>
        <v>Period</v>
      </c>
      <c r="B99" s="25" t="str">
        <f>'EScalc Special'!P99</f>
        <v/>
      </c>
      <c r="C99" s="25" t="str">
        <f>'EScalc Special'!Q99</f>
        <v/>
      </c>
      <c r="D99" s="326" t="str">
        <f t="shared" si="25"/>
        <v xml:space="preserve"> </v>
      </c>
      <c r="E99" s="328" t="str">
        <f t="shared" si="26"/>
        <v xml:space="preserve"> </v>
      </c>
      <c r="F99" s="315" t="str">
        <f ca="1">'EScalc Special'!Y99</f>
        <v xml:space="preserve"> </v>
      </c>
      <c r="G99" s="312"/>
      <c r="H99" s="298" t="str">
        <f t="shared" si="27"/>
        <v>N</v>
      </c>
      <c r="I99" s="299">
        <f t="shared" ca="1" si="28"/>
        <v>0</v>
      </c>
      <c r="J99" s="300" t="str">
        <f t="shared" ca="1" si="31"/>
        <v>X</v>
      </c>
      <c r="K99" s="316" t="str">
        <f t="shared" ca="1" si="29"/>
        <v>X</v>
      </c>
      <c r="L99" s="319" t="str">
        <f t="shared" ca="1" si="30"/>
        <v>X</v>
      </c>
      <c r="M99" s="312"/>
      <c r="N99" s="301" t="str">
        <f t="shared" ref="N99:N130" si="34">IF(C99 = "XX", A99, "N")</f>
        <v>N</v>
      </c>
      <c r="O99" s="302">
        <f t="shared" ref="O99:O130" ca="1" si="35">IF(ISNUMBER(N99), IF(OFFSET($N$2, N99-1,0) = "N", 1, O98 + 1), 0)</f>
        <v>0</v>
      </c>
      <c r="P99" s="303" t="str">
        <f t="shared" ca="1" si="32"/>
        <v>X</v>
      </c>
      <c r="Q99" s="317" t="str">
        <f t="shared" ref="Q99:Q130" ca="1" si="36" xml:space="preserve"> IF(AND(ISNUMBER(OFFSET(N99,P99-1,0)), ISNUMBER(N99)),(OFFSET(C99, P99, 0) -IF(O99 =1, C98, "X"))/(P99 + 1), "X")</f>
        <v>X</v>
      </c>
      <c r="R99" s="323" t="str">
        <f t="shared" ca="1" si="33"/>
        <v>X</v>
      </c>
    </row>
    <row r="100" spans="1:18" x14ac:dyDescent="0.2">
      <c r="A100" s="61" t="str">
        <f>'EScalc Special'!R100</f>
        <v>Period</v>
      </c>
      <c r="B100" s="25" t="str">
        <f>'EScalc Special'!P100</f>
        <v/>
      </c>
      <c r="C100" s="25" t="str">
        <f>'EScalc Special'!Q100</f>
        <v/>
      </c>
      <c r="D100" s="326" t="str">
        <f t="shared" si="25"/>
        <v xml:space="preserve"> </v>
      </c>
      <c r="E100" s="328" t="str">
        <f t="shared" si="26"/>
        <v xml:space="preserve"> </v>
      </c>
      <c r="F100" s="315" t="str">
        <f ca="1">'EScalc Special'!Y100</f>
        <v xml:space="preserve"> </v>
      </c>
      <c r="G100" s="312"/>
      <c r="H100" s="298" t="str">
        <f t="shared" si="27"/>
        <v>N</v>
      </c>
      <c r="I100" s="299">
        <f t="shared" ca="1" si="28"/>
        <v>0</v>
      </c>
      <c r="J100" s="300" t="str">
        <f t="shared" ca="1" si="31"/>
        <v>X</v>
      </c>
      <c r="K100" s="316" t="str">
        <f t="shared" ca="1" si="29"/>
        <v>X</v>
      </c>
      <c r="L100" s="319" t="str">
        <f t="shared" ca="1" si="30"/>
        <v>X</v>
      </c>
      <c r="M100" s="312"/>
      <c r="N100" s="301" t="str">
        <f t="shared" si="34"/>
        <v>N</v>
      </c>
      <c r="O100" s="302">
        <f t="shared" ca="1" si="35"/>
        <v>0</v>
      </c>
      <c r="P100" s="303" t="str">
        <f t="shared" ca="1" si="32"/>
        <v>X</v>
      </c>
      <c r="Q100" s="317" t="str">
        <f t="shared" ca="1" si="36"/>
        <v>X</v>
      </c>
      <c r="R100" s="323" t="str">
        <f t="shared" ca="1" si="33"/>
        <v>X</v>
      </c>
    </row>
    <row r="101" spans="1:18" x14ac:dyDescent="0.2">
      <c r="A101" s="61" t="str">
        <f>'EScalc Special'!R101</f>
        <v>Period</v>
      </c>
      <c r="B101" s="25" t="str">
        <f>'EScalc Special'!P101</f>
        <v/>
      </c>
      <c r="C101" s="25" t="str">
        <f>'EScalc Special'!Q101</f>
        <v/>
      </c>
      <c r="D101" s="326" t="str">
        <f t="shared" si="25"/>
        <v xml:space="preserve"> </v>
      </c>
      <c r="E101" s="328" t="str">
        <f t="shared" si="26"/>
        <v xml:space="preserve"> </v>
      </c>
      <c r="F101" s="315" t="str">
        <f ca="1">'EScalc Special'!Y101</f>
        <v xml:space="preserve"> </v>
      </c>
      <c r="G101" s="312"/>
      <c r="H101" s="298" t="str">
        <f t="shared" si="27"/>
        <v>N</v>
      </c>
      <c r="I101" s="299">
        <f t="shared" ca="1" si="28"/>
        <v>0</v>
      </c>
      <c r="J101" s="300" t="str">
        <f t="shared" ca="1" si="31"/>
        <v>X</v>
      </c>
      <c r="K101" s="316" t="str">
        <f t="shared" ca="1" si="29"/>
        <v>X</v>
      </c>
      <c r="L101" s="319" t="str">
        <f t="shared" ca="1" si="30"/>
        <v>X</v>
      </c>
      <c r="M101" s="312"/>
      <c r="N101" s="301" t="str">
        <f t="shared" si="34"/>
        <v>N</v>
      </c>
      <c r="O101" s="302">
        <f t="shared" ca="1" si="35"/>
        <v>0</v>
      </c>
      <c r="P101" s="303" t="str">
        <f t="shared" ca="1" si="32"/>
        <v>X</v>
      </c>
      <c r="Q101" s="317" t="str">
        <f t="shared" ca="1" si="36"/>
        <v>X</v>
      </c>
      <c r="R101" s="323" t="str">
        <f t="shared" ca="1" si="33"/>
        <v>X</v>
      </c>
    </row>
    <row r="102" spans="1:18" x14ac:dyDescent="0.2">
      <c r="A102" s="61" t="str">
        <f>'EScalc Special'!R102</f>
        <v>Period</v>
      </c>
      <c r="B102" s="25" t="str">
        <f>'EScalc Special'!P102</f>
        <v/>
      </c>
      <c r="C102" s="25" t="str">
        <f>'EScalc Special'!Q102</f>
        <v/>
      </c>
      <c r="D102" s="326" t="str">
        <f t="shared" si="25"/>
        <v xml:space="preserve"> </v>
      </c>
      <c r="E102" s="328" t="str">
        <f t="shared" si="26"/>
        <v xml:space="preserve"> </v>
      </c>
      <c r="F102" s="315" t="str">
        <f ca="1">'EScalc Special'!Y102</f>
        <v xml:space="preserve"> </v>
      </c>
      <c r="G102" s="312"/>
      <c r="H102" s="298" t="str">
        <f t="shared" si="27"/>
        <v>N</v>
      </c>
      <c r="I102" s="299">
        <f t="shared" ca="1" si="28"/>
        <v>0</v>
      </c>
      <c r="J102" s="300" t="str">
        <f t="shared" ca="1" si="31"/>
        <v>X</v>
      </c>
      <c r="K102" s="316" t="str">
        <f t="shared" ca="1" si="29"/>
        <v>X</v>
      </c>
      <c r="L102" s="319" t="str">
        <f t="shared" ca="1" si="30"/>
        <v>X</v>
      </c>
      <c r="M102" s="312"/>
      <c r="N102" s="301" t="str">
        <f t="shared" si="34"/>
        <v>N</v>
      </c>
      <c r="O102" s="302">
        <f t="shared" ca="1" si="35"/>
        <v>0</v>
      </c>
      <c r="P102" s="303" t="str">
        <f t="shared" ca="1" si="32"/>
        <v>X</v>
      </c>
      <c r="Q102" s="317" t="str">
        <f t="shared" ca="1" si="36"/>
        <v>X</v>
      </c>
      <c r="R102" s="323" t="str">
        <f t="shared" ca="1" si="33"/>
        <v>X</v>
      </c>
    </row>
    <row r="103" spans="1:18" x14ac:dyDescent="0.2">
      <c r="A103" s="61" t="str">
        <f>'EScalc Special'!R103</f>
        <v>Period</v>
      </c>
      <c r="B103" s="25" t="str">
        <f>'EScalc Special'!P103</f>
        <v/>
      </c>
      <c r="C103" s="25" t="str">
        <f>'EScalc Special'!Q103</f>
        <v/>
      </c>
      <c r="D103" s="326" t="str">
        <f t="shared" si="25"/>
        <v xml:space="preserve"> </v>
      </c>
      <c r="E103" s="328" t="str">
        <f t="shared" si="26"/>
        <v xml:space="preserve"> </v>
      </c>
      <c r="F103" s="315" t="str">
        <f ca="1">'EScalc Special'!Y103</f>
        <v xml:space="preserve"> </v>
      </c>
      <c r="G103" s="312"/>
      <c r="H103" s="298" t="str">
        <f t="shared" si="27"/>
        <v>N</v>
      </c>
      <c r="I103" s="299">
        <f t="shared" ca="1" si="28"/>
        <v>0</v>
      </c>
      <c r="J103" s="300" t="str">
        <f t="shared" ca="1" si="31"/>
        <v>X</v>
      </c>
      <c r="K103" s="316" t="str">
        <f t="shared" ca="1" si="29"/>
        <v>X</v>
      </c>
      <c r="L103" s="319" t="str">
        <f t="shared" ca="1" si="30"/>
        <v>X</v>
      </c>
      <c r="M103" s="312"/>
      <c r="N103" s="301" t="str">
        <f t="shared" si="34"/>
        <v>N</v>
      </c>
      <c r="O103" s="302">
        <f t="shared" ca="1" si="35"/>
        <v>0</v>
      </c>
      <c r="P103" s="303" t="str">
        <f t="shared" ca="1" si="32"/>
        <v>X</v>
      </c>
      <c r="Q103" s="317" t="str">
        <f t="shared" ca="1" si="36"/>
        <v>X</v>
      </c>
      <c r="R103" s="323" t="str">
        <f t="shared" ca="1" si="33"/>
        <v>X</v>
      </c>
    </row>
    <row r="104" spans="1:18" x14ac:dyDescent="0.2">
      <c r="A104" s="61" t="str">
        <f>'EScalc Special'!R104</f>
        <v>Period</v>
      </c>
      <c r="B104" s="25" t="str">
        <f>'EScalc Special'!P104</f>
        <v/>
      </c>
      <c r="C104" s="25" t="str">
        <f>'EScalc Special'!Q104</f>
        <v/>
      </c>
      <c r="D104" s="326" t="str">
        <f t="shared" si="25"/>
        <v xml:space="preserve"> </v>
      </c>
      <c r="E104" s="328" t="str">
        <f t="shared" si="26"/>
        <v xml:space="preserve"> </v>
      </c>
      <c r="F104" s="315" t="str">
        <f ca="1">'EScalc Special'!Y104</f>
        <v xml:space="preserve"> </v>
      </c>
      <c r="G104" s="312"/>
      <c r="H104" s="298" t="str">
        <f t="shared" si="27"/>
        <v>N</v>
      </c>
      <c r="I104" s="299">
        <f t="shared" ca="1" si="28"/>
        <v>0</v>
      </c>
      <c r="J104" s="300" t="str">
        <f t="shared" ca="1" si="31"/>
        <v>X</v>
      </c>
      <c r="K104" s="316" t="str">
        <f t="shared" ca="1" si="29"/>
        <v>X</v>
      </c>
      <c r="L104" s="319" t="str">
        <f t="shared" ca="1" si="30"/>
        <v>X</v>
      </c>
      <c r="M104" s="312"/>
      <c r="N104" s="301" t="str">
        <f t="shared" si="34"/>
        <v>N</v>
      </c>
      <c r="O104" s="302">
        <f t="shared" ca="1" si="35"/>
        <v>0</v>
      </c>
      <c r="P104" s="303" t="str">
        <f t="shared" ca="1" si="32"/>
        <v>X</v>
      </c>
      <c r="Q104" s="317" t="str">
        <f t="shared" ca="1" si="36"/>
        <v>X</v>
      </c>
      <c r="R104" s="323" t="str">
        <f t="shared" ca="1" si="33"/>
        <v>X</v>
      </c>
    </row>
    <row r="105" spans="1:18" x14ac:dyDescent="0.2">
      <c r="A105" s="61" t="str">
        <f>'EScalc Special'!R105</f>
        <v>Period</v>
      </c>
      <c r="B105" s="25" t="str">
        <f>'EScalc Special'!P105</f>
        <v/>
      </c>
      <c r="C105" s="25" t="str">
        <f>'EScalc Special'!Q105</f>
        <v/>
      </c>
      <c r="D105" s="326" t="str">
        <f t="shared" si="25"/>
        <v xml:space="preserve"> </v>
      </c>
      <c r="E105" s="328" t="str">
        <f t="shared" si="26"/>
        <v xml:space="preserve"> </v>
      </c>
      <c r="F105" s="315" t="str">
        <f ca="1">'EScalc Special'!Y105</f>
        <v xml:space="preserve"> </v>
      </c>
      <c r="G105" s="312"/>
      <c r="H105" s="298" t="str">
        <f t="shared" si="27"/>
        <v>N</v>
      </c>
      <c r="I105" s="299">
        <f t="shared" ca="1" si="28"/>
        <v>0</v>
      </c>
      <c r="J105" s="300" t="str">
        <f t="shared" ca="1" si="31"/>
        <v>X</v>
      </c>
      <c r="K105" s="316" t="str">
        <f t="shared" ca="1" si="29"/>
        <v>X</v>
      </c>
      <c r="L105" s="319" t="str">
        <f t="shared" ca="1" si="30"/>
        <v>X</v>
      </c>
      <c r="M105" s="312"/>
      <c r="N105" s="301" t="str">
        <f t="shared" si="34"/>
        <v>N</v>
      </c>
      <c r="O105" s="302">
        <f t="shared" ca="1" si="35"/>
        <v>0</v>
      </c>
      <c r="P105" s="303" t="str">
        <f t="shared" ca="1" si="32"/>
        <v>X</v>
      </c>
      <c r="Q105" s="317" t="str">
        <f t="shared" ca="1" si="36"/>
        <v>X</v>
      </c>
      <c r="R105" s="323" t="str">
        <f t="shared" ca="1" si="33"/>
        <v>X</v>
      </c>
    </row>
    <row r="106" spans="1:18" x14ac:dyDescent="0.2">
      <c r="A106" s="61" t="str">
        <f>'EScalc Special'!R106</f>
        <v>Period</v>
      </c>
      <c r="B106" s="25" t="str">
        <f>'EScalc Special'!P106</f>
        <v/>
      </c>
      <c r="C106" s="25" t="str">
        <f>'EScalc Special'!Q106</f>
        <v/>
      </c>
      <c r="D106" s="326" t="str">
        <f t="shared" si="25"/>
        <v xml:space="preserve"> </v>
      </c>
      <c r="E106" s="328" t="str">
        <f t="shared" si="26"/>
        <v xml:space="preserve"> </v>
      </c>
      <c r="F106" s="315" t="str">
        <f ca="1">'EScalc Special'!Y106</f>
        <v xml:space="preserve"> </v>
      </c>
      <c r="G106" s="312"/>
      <c r="H106" s="298" t="str">
        <f t="shared" si="27"/>
        <v>N</v>
      </c>
      <c r="I106" s="299">
        <f t="shared" ca="1" si="28"/>
        <v>0</v>
      </c>
      <c r="J106" s="300" t="str">
        <f t="shared" ca="1" si="31"/>
        <v>X</v>
      </c>
      <c r="K106" s="316" t="str">
        <f t="shared" ca="1" si="29"/>
        <v>X</v>
      </c>
      <c r="L106" s="319" t="str">
        <f t="shared" ca="1" si="30"/>
        <v>X</v>
      </c>
      <c r="M106" s="312"/>
      <c r="N106" s="301" t="str">
        <f t="shared" si="34"/>
        <v>N</v>
      </c>
      <c r="O106" s="302">
        <f t="shared" ca="1" si="35"/>
        <v>0</v>
      </c>
      <c r="P106" s="303" t="str">
        <f t="shared" ca="1" si="32"/>
        <v>X</v>
      </c>
      <c r="Q106" s="317" t="str">
        <f t="shared" ca="1" si="36"/>
        <v>X</v>
      </c>
      <c r="R106" s="323" t="str">
        <f t="shared" ca="1" si="33"/>
        <v>X</v>
      </c>
    </row>
    <row r="107" spans="1:18" x14ac:dyDescent="0.2">
      <c r="A107" s="61" t="str">
        <f>'EScalc Special'!R107</f>
        <v>Period</v>
      </c>
      <c r="B107" s="25" t="str">
        <f>'EScalc Special'!P107</f>
        <v/>
      </c>
      <c r="C107" s="25" t="str">
        <f>'EScalc Special'!Q107</f>
        <v/>
      </c>
      <c r="D107" s="326" t="str">
        <f t="shared" si="25"/>
        <v xml:space="preserve"> </v>
      </c>
      <c r="E107" s="328" t="str">
        <f t="shared" si="26"/>
        <v xml:space="preserve"> </v>
      </c>
      <c r="F107" s="315" t="str">
        <f ca="1">'EScalc Special'!Y107</f>
        <v xml:space="preserve"> </v>
      </c>
      <c r="G107" s="312"/>
      <c r="H107" s="298" t="str">
        <f t="shared" si="27"/>
        <v>N</v>
      </c>
      <c r="I107" s="299">
        <f t="shared" ca="1" si="28"/>
        <v>0</v>
      </c>
      <c r="J107" s="300" t="str">
        <f t="shared" ca="1" si="31"/>
        <v>X</v>
      </c>
      <c r="K107" s="316" t="str">
        <f t="shared" ca="1" si="29"/>
        <v>X</v>
      </c>
      <c r="L107" s="319" t="str">
        <f t="shared" ca="1" si="30"/>
        <v>X</v>
      </c>
      <c r="M107" s="312"/>
      <c r="N107" s="301" t="str">
        <f t="shared" si="34"/>
        <v>N</v>
      </c>
      <c r="O107" s="302">
        <f t="shared" ca="1" si="35"/>
        <v>0</v>
      </c>
      <c r="P107" s="303" t="str">
        <f t="shared" ca="1" si="32"/>
        <v>X</v>
      </c>
      <c r="Q107" s="317" t="str">
        <f t="shared" ca="1" si="36"/>
        <v>X</v>
      </c>
      <c r="R107" s="323" t="str">
        <f t="shared" ca="1" si="33"/>
        <v>X</v>
      </c>
    </row>
    <row r="108" spans="1:18" x14ac:dyDescent="0.2">
      <c r="A108" s="61" t="str">
        <f>'EScalc Special'!R108</f>
        <v>Period</v>
      </c>
      <c r="B108" s="25" t="str">
        <f>'EScalc Special'!P108</f>
        <v/>
      </c>
      <c r="C108" s="25" t="str">
        <f>'EScalc Special'!Q108</f>
        <v/>
      </c>
      <c r="D108" s="326" t="str">
        <f t="shared" si="25"/>
        <v xml:space="preserve"> </v>
      </c>
      <c r="E108" s="328" t="str">
        <f t="shared" si="26"/>
        <v xml:space="preserve"> </v>
      </c>
      <c r="F108" s="315" t="str">
        <f ca="1">'EScalc Special'!Y108</f>
        <v xml:space="preserve"> </v>
      </c>
      <c r="G108" s="312"/>
      <c r="H108" s="298" t="str">
        <f t="shared" si="27"/>
        <v>N</v>
      </c>
      <c r="I108" s="299">
        <f t="shared" ca="1" si="28"/>
        <v>0</v>
      </c>
      <c r="J108" s="300" t="str">
        <f t="shared" ca="1" si="31"/>
        <v>X</v>
      </c>
      <c r="K108" s="316" t="str">
        <f t="shared" ca="1" si="29"/>
        <v>X</v>
      </c>
      <c r="L108" s="319" t="str">
        <f t="shared" ca="1" si="30"/>
        <v>X</v>
      </c>
      <c r="M108" s="312"/>
      <c r="N108" s="301" t="str">
        <f t="shared" si="34"/>
        <v>N</v>
      </c>
      <c r="O108" s="302">
        <f t="shared" ca="1" si="35"/>
        <v>0</v>
      </c>
      <c r="P108" s="303" t="str">
        <f t="shared" ca="1" si="32"/>
        <v>X</v>
      </c>
      <c r="Q108" s="317" t="str">
        <f t="shared" ca="1" si="36"/>
        <v>X</v>
      </c>
      <c r="R108" s="323" t="str">
        <f t="shared" ca="1" si="33"/>
        <v>X</v>
      </c>
    </row>
    <row r="109" spans="1:18" x14ac:dyDescent="0.2">
      <c r="A109" s="61" t="str">
        <f>'EScalc Special'!R109</f>
        <v>Period</v>
      </c>
      <c r="B109" s="25" t="str">
        <f>'EScalc Special'!P109</f>
        <v/>
      </c>
      <c r="C109" s="25" t="str">
        <f>'EScalc Special'!Q109</f>
        <v/>
      </c>
      <c r="D109" s="326" t="str">
        <f t="shared" si="25"/>
        <v xml:space="preserve"> </v>
      </c>
      <c r="E109" s="328" t="str">
        <f t="shared" si="26"/>
        <v xml:space="preserve"> </v>
      </c>
      <c r="F109" s="315" t="str">
        <f ca="1">'EScalc Special'!Y109</f>
        <v xml:space="preserve"> </v>
      </c>
      <c r="G109" s="312"/>
      <c r="H109" s="298" t="str">
        <f t="shared" si="27"/>
        <v>N</v>
      </c>
      <c r="I109" s="299">
        <f t="shared" ca="1" si="28"/>
        <v>0</v>
      </c>
      <c r="J109" s="300" t="str">
        <f t="shared" ca="1" si="31"/>
        <v>X</v>
      </c>
      <c r="K109" s="316" t="str">
        <f t="shared" ca="1" si="29"/>
        <v>X</v>
      </c>
      <c r="L109" s="319" t="str">
        <f t="shared" ca="1" si="30"/>
        <v>X</v>
      </c>
      <c r="M109" s="312"/>
      <c r="N109" s="301" t="str">
        <f t="shared" si="34"/>
        <v>N</v>
      </c>
      <c r="O109" s="302">
        <f t="shared" ca="1" si="35"/>
        <v>0</v>
      </c>
      <c r="P109" s="303" t="str">
        <f t="shared" ca="1" si="32"/>
        <v>X</v>
      </c>
      <c r="Q109" s="317" t="str">
        <f t="shared" ca="1" si="36"/>
        <v>X</v>
      </c>
      <c r="R109" s="323" t="str">
        <f t="shared" ca="1" si="33"/>
        <v>X</v>
      </c>
    </row>
    <row r="110" spans="1:18" x14ac:dyDescent="0.2">
      <c r="A110" s="61" t="str">
        <f>'EScalc Special'!R110</f>
        <v>Period</v>
      </c>
      <c r="B110" s="25" t="str">
        <f>'EScalc Special'!P110</f>
        <v/>
      </c>
      <c r="C110" s="25" t="str">
        <f>'EScalc Special'!Q110</f>
        <v/>
      </c>
      <c r="D110" s="326" t="str">
        <f t="shared" si="25"/>
        <v xml:space="preserve"> </v>
      </c>
      <c r="E110" s="328" t="str">
        <f t="shared" si="26"/>
        <v xml:space="preserve"> </v>
      </c>
      <c r="F110" s="315" t="str">
        <f ca="1">'EScalc Special'!Y110</f>
        <v xml:space="preserve"> </v>
      </c>
      <c r="G110" s="312"/>
      <c r="H110" s="298" t="str">
        <f t="shared" si="27"/>
        <v>N</v>
      </c>
      <c r="I110" s="299">
        <f t="shared" ca="1" si="28"/>
        <v>0</v>
      </c>
      <c r="J110" s="300" t="str">
        <f t="shared" ca="1" si="31"/>
        <v>X</v>
      </c>
      <c r="K110" s="316" t="str">
        <f t="shared" ca="1" si="29"/>
        <v>X</v>
      </c>
      <c r="L110" s="319" t="str">
        <f t="shared" ca="1" si="30"/>
        <v>X</v>
      </c>
      <c r="M110" s="312"/>
      <c r="N110" s="301" t="str">
        <f t="shared" si="34"/>
        <v>N</v>
      </c>
      <c r="O110" s="302">
        <f t="shared" ca="1" si="35"/>
        <v>0</v>
      </c>
      <c r="P110" s="303" t="str">
        <f t="shared" ca="1" si="32"/>
        <v>X</v>
      </c>
      <c r="Q110" s="317" t="str">
        <f t="shared" ca="1" si="36"/>
        <v>X</v>
      </c>
      <c r="R110" s="323" t="str">
        <f t="shared" ca="1" si="33"/>
        <v>X</v>
      </c>
    </row>
    <row r="111" spans="1:18" x14ac:dyDescent="0.2">
      <c r="A111" s="61" t="str">
        <f>'EScalc Special'!R111</f>
        <v>Period</v>
      </c>
      <c r="B111" s="25" t="str">
        <f>'EScalc Special'!P111</f>
        <v/>
      </c>
      <c r="C111" s="25" t="str">
        <f>'EScalc Special'!Q111</f>
        <v/>
      </c>
      <c r="D111" s="326" t="str">
        <f t="shared" si="25"/>
        <v xml:space="preserve"> </v>
      </c>
      <c r="E111" s="328" t="str">
        <f t="shared" si="26"/>
        <v xml:space="preserve"> </v>
      </c>
      <c r="F111" s="315" t="str">
        <f ca="1">'EScalc Special'!Y111</f>
        <v xml:space="preserve"> </v>
      </c>
      <c r="G111" s="312"/>
      <c r="H111" s="298" t="str">
        <f t="shared" si="27"/>
        <v>N</v>
      </c>
      <c r="I111" s="299">
        <f t="shared" ca="1" si="28"/>
        <v>0</v>
      </c>
      <c r="J111" s="300" t="str">
        <f t="shared" ca="1" si="31"/>
        <v>X</v>
      </c>
      <c r="K111" s="316" t="str">
        <f t="shared" ca="1" si="29"/>
        <v>X</v>
      </c>
      <c r="L111" s="319" t="str">
        <f t="shared" ca="1" si="30"/>
        <v>X</v>
      </c>
      <c r="M111" s="312"/>
      <c r="N111" s="301" t="str">
        <f t="shared" si="34"/>
        <v>N</v>
      </c>
      <c r="O111" s="302">
        <f t="shared" ca="1" si="35"/>
        <v>0</v>
      </c>
      <c r="P111" s="303" t="str">
        <f t="shared" ca="1" si="32"/>
        <v>X</v>
      </c>
      <c r="Q111" s="317" t="str">
        <f t="shared" ca="1" si="36"/>
        <v>X</v>
      </c>
      <c r="R111" s="323" t="str">
        <f t="shared" ca="1" si="33"/>
        <v>X</v>
      </c>
    </row>
    <row r="112" spans="1:18" x14ac:dyDescent="0.2">
      <c r="A112" s="61" t="str">
        <f>'EScalc Special'!R112</f>
        <v>Period</v>
      </c>
      <c r="B112" s="25" t="str">
        <f>'EScalc Special'!P112</f>
        <v/>
      </c>
      <c r="C112" s="25" t="str">
        <f>'EScalc Special'!Q112</f>
        <v/>
      </c>
      <c r="D112" s="326" t="str">
        <f t="shared" si="25"/>
        <v xml:space="preserve"> </v>
      </c>
      <c r="E112" s="328" t="str">
        <f t="shared" si="26"/>
        <v xml:space="preserve"> </v>
      </c>
      <c r="F112" s="315" t="str">
        <f ca="1">'EScalc Special'!Y112</f>
        <v xml:space="preserve"> </v>
      </c>
      <c r="G112" s="312"/>
      <c r="H112" s="298" t="str">
        <f t="shared" si="27"/>
        <v>N</v>
      </c>
      <c r="I112" s="299">
        <f t="shared" ca="1" si="28"/>
        <v>0</v>
      </c>
      <c r="J112" s="300" t="str">
        <f t="shared" ca="1" si="31"/>
        <v>X</v>
      </c>
      <c r="K112" s="316" t="str">
        <f t="shared" ca="1" si="29"/>
        <v>X</v>
      </c>
      <c r="L112" s="319" t="str">
        <f t="shared" ca="1" si="30"/>
        <v>X</v>
      </c>
      <c r="M112" s="312"/>
      <c r="N112" s="301" t="str">
        <f t="shared" si="34"/>
        <v>N</v>
      </c>
      <c r="O112" s="302">
        <f t="shared" ca="1" si="35"/>
        <v>0</v>
      </c>
      <c r="P112" s="303" t="str">
        <f t="shared" ca="1" si="32"/>
        <v>X</v>
      </c>
      <c r="Q112" s="317" t="str">
        <f t="shared" ca="1" si="36"/>
        <v>X</v>
      </c>
      <c r="R112" s="323" t="str">
        <f t="shared" ca="1" si="33"/>
        <v>X</v>
      </c>
    </row>
    <row r="113" spans="1:18" x14ac:dyDescent="0.2">
      <c r="A113" s="61" t="str">
        <f>'EScalc Special'!R113</f>
        <v>Period</v>
      </c>
      <c r="B113" s="25" t="str">
        <f>'EScalc Special'!P113</f>
        <v/>
      </c>
      <c r="C113" s="25" t="str">
        <f>'EScalc Special'!Q113</f>
        <v/>
      </c>
      <c r="D113" s="326" t="str">
        <f t="shared" si="25"/>
        <v xml:space="preserve"> </v>
      </c>
      <c r="E113" s="328" t="str">
        <f t="shared" si="26"/>
        <v xml:space="preserve"> </v>
      </c>
      <c r="F113" s="315" t="str">
        <f ca="1">'EScalc Special'!Y113</f>
        <v xml:space="preserve"> </v>
      </c>
      <c r="G113" s="312"/>
      <c r="H113" s="298" t="str">
        <f t="shared" si="27"/>
        <v>N</v>
      </c>
      <c r="I113" s="299">
        <f t="shared" ca="1" si="28"/>
        <v>0</v>
      </c>
      <c r="J113" s="300" t="str">
        <f t="shared" ca="1" si="31"/>
        <v>X</v>
      </c>
      <c r="K113" s="316" t="str">
        <f t="shared" ca="1" si="29"/>
        <v>X</v>
      </c>
      <c r="L113" s="319" t="str">
        <f t="shared" ca="1" si="30"/>
        <v>X</v>
      </c>
      <c r="M113" s="312"/>
      <c r="N113" s="301" t="str">
        <f t="shared" si="34"/>
        <v>N</v>
      </c>
      <c r="O113" s="302">
        <f t="shared" ca="1" si="35"/>
        <v>0</v>
      </c>
      <c r="P113" s="303" t="str">
        <f t="shared" ca="1" si="32"/>
        <v>X</v>
      </c>
      <c r="Q113" s="317" t="str">
        <f t="shared" ca="1" si="36"/>
        <v>X</v>
      </c>
      <c r="R113" s="323" t="str">
        <f t="shared" ca="1" si="33"/>
        <v>X</v>
      </c>
    </row>
    <row r="114" spans="1:18" x14ac:dyDescent="0.2">
      <c r="A114" s="61" t="str">
        <f>'EScalc Special'!R114</f>
        <v>Period</v>
      </c>
      <c r="B114" s="25" t="str">
        <f>'EScalc Special'!P114</f>
        <v/>
      </c>
      <c r="C114" s="25" t="str">
        <f>'EScalc Special'!Q114</f>
        <v/>
      </c>
      <c r="D114" s="326" t="str">
        <f t="shared" si="25"/>
        <v xml:space="preserve"> </v>
      </c>
      <c r="E114" s="328" t="str">
        <f t="shared" si="26"/>
        <v xml:space="preserve"> </v>
      </c>
      <c r="F114" s="315" t="str">
        <f ca="1">'EScalc Special'!Y114</f>
        <v xml:space="preserve"> </v>
      </c>
      <c r="G114" s="312"/>
      <c r="H114" s="298" t="str">
        <f t="shared" si="27"/>
        <v>N</v>
      </c>
      <c r="I114" s="299">
        <f t="shared" ca="1" si="28"/>
        <v>0</v>
      </c>
      <c r="J114" s="300" t="str">
        <f t="shared" ca="1" si="31"/>
        <v>X</v>
      </c>
      <c r="K114" s="316" t="str">
        <f t="shared" ca="1" si="29"/>
        <v>X</v>
      </c>
      <c r="L114" s="319" t="str">
        <f t="shared" ca="1" si="30"/>
        <v>X</v>
      </c>
      <c r="M114" s="312"/>
      <c r="N114" s="301" t="str">
        <f t="shared" si="34"/>
        <v>N</v>
      </c>
      <c r="O114" s="302">
        <f t="shared" ca="1" si="35"/>
        <v>0</v>
      </c>
      <c r="P114" s="303" t="str">
        <f t="shared" ca="1" si="32"/>
        <v>X</v>
      </c>
      <c r="Q114" s="317" t="str">
        <f t="shared" ca="1" si="36"/>
        <v>X</v>
      </c>
      <c r="R114" s="323" t="str">
        <f t="shared" ca="1" si="33"/>
        <v>X</v>
      </c>
    </row>
    <row r="115" spans="1:18" x14ac:dyDescent="0.2">
      <c r="A115" s="61" t="str">
        <f>'EScalc Special'!R115</f>
        <v>Period</v>
      </c>
      <c r="B115" s="25" t="str">
        <f>'EScalc Special'!P115</f>
        <v/>
      </c>
      <c r="C115" s="25" t="str">
        <f>'EScalc Special'!Q115</f>
        <v/>
      </c>
      <c r="D115" s="326" t="str">
        <f t="shared" si="25"/>
        <v xml:space="preserve"> </v>
      </c>
      <c r="E115" s="328" t="str">
        <f t="shared" si="26"/>
        <v xml:space="preserve"> </v>
      </c>
      <c r="F115" s="315" t="str">
        <f ca="1">'EScalc Special'!Y115</f>
        <v xml:space="preserve"> </v>
      </c>
      <c r="G115" s="312"/>
      <c r="H115" s="298" t="str">
        <f t="shared" si="27"/>
        <v>N</v>
      </c>
      <c r="I115" s="299">
        <f t="shared" ca="1" si="28"/>
        <v>0</v>
      </c>
      <c r="J115" s="300" t="str">
        <f t="shared" ca="1" si="31"/>
        <v>X</v>
      </c>
      <c r="K115" s="316" t="str">
        <f t="shared" ca="1" si="29"/>
        <v>X</v>
      </c>
      <c r="L115" s="319" t="str">
        <f t="shared" ca="1" si="30"/>
        <v>X</v>
      </c>
      <c r="M115" s="312"/>
      <c r="N115" s="301" t="str">
        <f t="shared" si="34"/>
        <v>N</v>
      </c>
      <c r="O115" s="302">
        <f t="shared" ca="1" si="35"/>
        <v>0</v>
      </c>
      <c r="P115" s="303" t="str">
        <f t="shared" ca="1" si="32"/>
        <v>X</v>
      </c>
      <c r="Q115" s="317" t="str">
        <f t="shared" ca="1" si="36"/>
        <v>X</v>
      </c>
      <c r="R115" s="323" t="str">
        <f t="shared" ca="1" si="33"/>
        <v>X</v>
      </c>
    </row>
    <row r="116" spans="1:18" x14ac:dyDescent="0.2">
      <c r="A116" s="61" t="str">
        <f>'EScalc Special'!R116</f>
        <v>Period</v>
      </c>
      <c r="B116" s="25" t="str">
        <f>'EScalc Special'!P116</f>
        <v/>
      </c>
      <c r="C116" s="25" t="str">
        <f>'EScalc Special'!Q116</f>
        <v/>
      </c>
      <c r="D116" s="326" t="str">
        <f t="shared" si="25"/>
        <v xml:space="preserve"> </v>
      </c>
      <c r="E116" s="328" t="str">
        <f t="shared" si="26"/>
        <v xml:space="preserve"> </v>
      </c>
      <c r="F116" s="315" t="str">
        <f ca="1">'EScalc Special'!Y116</f>
        <v xml:space="preserve"> </v>
      </c>
      <c r="G116" s="312"/>
      <c r="H116" s="298" t="str">
        <f t="shared" si="27"/>
        <v>N</v>
      </c>
      <c r="I116" s="299">
        <f t="shared" ca="1" si="28"/>
        <v>0</v>
      </c>
      <c r="J116" s="300" t="str">
        <f t="shared" ca="1" si="31"/>
        <v>X</v>
      </c>
      <c r="K116" s="316" t="str">
        <f t="shared" ca="1" si="29"/>
        <v>X</v>
      </c>
      <c r="L116" s="319" t="str">
        <f t="shared" ca="1" si="30"/>
        <v>X</v>
      </c>
      <c r="M116" s="312"/>
      <c r="N116" s="301" t="str">
        <f t="shared" si="34"/>
        <v>N</v>
      </c>
      <c r="O116" s="302">
        <f t="shared" ca="1" si="35"/>
        <v>0</v>
      </c>
      <c r="P116" s="303" t="str">
        <f t="shared" ca="1" si="32"/>
        <v>X</v>
      </c>
      <c r="Q116" s="317" t="str">
        <f t="shared" ca="1" si="36"/>
        <v>X</v>
      </c>
      <c r="R116" s="323" t="str">
        <f t="shared" ca="1" si="33"/>
        <v>X</v>
      </c>
    </row>
    <row r="117" spans="1:18" x14ac:dyDescent="0.2">
      <c r="A117" s="61" t="str">
        <f>'EScalc Special'!R117</f>
        <v>Period</v>
      </c>
      <c r="B117" s="25" t="str">
        <f>'EScalc Special'!P117</f>
        <v/>
      </c>
      <c r="C117" s="25" t="str">
        <f>'EScalc Special'!Q117</f>
        <v/>
      </c>
      <c r="D117" s="326" t="str">
        <f t="shared" si="25"/>
        <v xml:space="preserve"> </v>
      </c>
      <c r="E117" s="328" t="str">
        <f t="shared" si="26"/>
        <v xml:space="preserve"> </v>
      </c>
      <c r="F117" s="315" t="str">
        <f ca="1">'EScalc Special'!Y117</f>
        <v xml:space="preserve"> </v>
      </c>
      <c r="G117" s="312"/>
      <c r="H117" s="298" t="str">
        <f t="shared" si="27"/>
        <v>N</v>
      </c>
      <c r="I117" s="299">
        <f t="shared" ca="1" si="28"/>
        <v>0</v>
      </c>
      <c r="J117" s="300" t="str">
        <f t="shared" ca="1" si="31"/>
        <v>X</v>
      </c>
      <c r="K117" s="316" t="str">
        <f t="shared" ca="1" si="29"/>
        <v>X</v>
      </c>
      <c r="L117" s="319" t="str">
        <f t="shared" ca="1" si="30"/>
        <v>X</v>
      </c>
      <c r="M117" s="312"/>
      <c r="N117" s="301" t="str">
        <f t="shared" si="34"/>
        <v>N</v>
      </c>
      <c r="O117" s="302">
        <f t="shared" ca="1" si="35"/>
        <v>0</v>
      </c>
      <c r="P117" s="303" t="str">
        <f t="shared" ca="1" si="32"/>
        <v>X</v>
      </c>
      <c r="Q117" s="317" t="str">
        <f t="shared" ca="1" si="36"/>
        <v>X</v>
      </c>
      <c r="R117" s="323" t="str">
        <f t="shared" ca="1" si="33"/>
        <v>X</v>
      </c>
    </row>
    <row r="118" spans="1:18" x14ac:dyDescent="0.2">
      <c r="A118" s="61" t="str">
        <f>'EScalc Special'!R118</f>
        <v>Period</v>
      </c>
      <c r="B118" s="25" t="str">
        <f>'EScalc Special'!P118</f>
        <v/>
      </c>
      <c r="C118" s="25" t="str">
        <f>'EScalc Special'!Q118</f>
        <v/>
      </c>
      <c r="D118" s="326" t="str">
        <f t="shared" si="25"/>
        <v xml:space="preserve"> </v>
      </c>
      <c r="E118" s="328" t="str">
        <f t="shared" si="26"/>
        <v xml:space="preserve"> </v>
      </c>
      <c r="F118" s="315" t="str">
        <f ca="1">'EScalc Special'!Y118</f>
        <v xml:space="preserve"> </v>
      </c>
      <c r="G118" s="312"/>
      <c r="H118" s="298" t="str">
        <f t="shared" si="27"/>
        <v>N</v>
      </c>
      <c r="I118" s="299">
        <f t="shared" ca="1" si="28"/>
        <v>0</v>
      </c>
      <c r="J118" s="300" t="str">
        <f t="shared" ca="1" si="31"/>
        <v>X</v>
      </c>
      <c r="K118" s="316" t="str">
        <f t="shared" ca="1" si="29"/>
        <v>X</v>
      </c>
      <c r="L118" s="319" t="str">
        <f t="shared" ca="1" si="30"/>
        <v>X</v>
      </c>
      <c r="M118" s="312"/>
      <c r="N118" s="301" t="str">
        <f t="shared" si="34"/>
        <v>N</v>
      </c>
      <c r="O118" s="302">
        <f t="shared" ca="1" si="35"/>
        <v>0</v>
      </c>
      <c r="P118" s="303" t="str">
        <f t="shared" ca="1" si="32"/>
        <v>X</v>
      </c>
      <c r="Q118" s="317" t="str">
        <f t="shared" ca="1" si="36"/>
        <v>X</v>
      </c>
      <c r="R118" s="323" t="str">
        <f t="shared" ca="1" si="33"/>
        <v>X</v>
      </c>
    </row>
    <row r="119" spans="1:18" x14ac:dyDescent="0.2">
      <c r="A119" s="61" t="str">
        <f>'EScalc Special'!R119</f>
        <v>Period</v>
      </c>
      <c r="B119" s="25" t="str">
        <f>'EScalc Special'!P119</f>
        <v/>
      </c>
      <c r="C119" s="25" t="str">
        <f>'EScalc Special'!Q119</f>
        <v/>
      </c>
      <c r="D119" s="326" t="str">
        <f t="shared" si="25"/>
        <v xml:space="preserve"> </v>
      </c>
      <c r="E119" s="328" t="str">
        <f t="shared" si="26"/>
        <v xml:space="preserve"> </v>
      </c>
      <c r="F119" s="315" t="str">
        <f ca="1">'EScalc Special'!Y119</f>
        <v xml:space="preserve"> </v>
      </c>
      <c r="G119" s="312"/>
      <c r="H119" s="298" t="str">
        <f t="shared" si="27"/>
        <v>N</v>
      </c>
      <c r="I119" s="299">
        <f t="shared" ca="1" si="28"/>
        <v>0</v>
      </c>
      <c r="J119" s="300" t="str">
        <f t="shared" ca="1" si="31"/>
        <v>X</v>
      </c>
      <c r="K119" s="316" t="str">
        <f t="shared" ca="1" si="29"/>
        <v>X</v>
      </c>
      <c r="L119" s="319" t="str">
        <f t="shared" ca="1" si="30"/>
        <v>X</v>
      </c>
      <c r="M119" s="312"/>
      <c r="N119" s="301" t="str">
        <f t="shared" si="34"/>
        <v>N</v>
      </c>
      <c r="O119" s="302">
        <f t="shared" ca="1" si="35"/>
        <v>0</v>
      </c>
      <c r="P119" s="303" t="str">
        <f t="shared" ca="1" si="32"/>
        <v>X</v>
      </c>
      <c r="Q119" s="317" t="str">
        <f t="shared" ca="1" si="36"/>
        <v>X</v>
      </c>
      <c r="R119" s="323" t="str">
        <f t="shared" ca="1" si="33"/>
        <v>X</v>
      </c>
    </row>
    <row r="120" spans="1:18" x14ac:dyDescent="0.2">
      <c r="A120" s="61" t="str">
        <f>'EScalc Special'!R120</f>
        <v>Period</v>
      </c>
      <c r="B120" s="25" t="str">
        <f>'EScalc Special'!P120</f>
        <v/>
      </c>
      <c r="C120" s="25" t="str">
        <f>'EScalc Special'!Q120</f>
        <v/>
      </c>
      <c r="D120" s="326" t="str">
        <f t="shared" si="25"/>
        <v xml:space="preserve"> </v>
      </c>
      <c r="E120" s="328" t="str">
        <f t="shared" si="26"/>
        <v xml:space="preserve"> </v>
      </c>
      <c r="F120" s="315" t="str">
        <f ca="1">'EScalc Special'!Y120</f>
        <v xml:space="preserve"> </v>
      </c>
      <c r="G120" s="312"/>
      <c r="H120" s="298" t="str">
        <f t="shared" si="27"/>
        <v>N</v>
      </c>
      <c r="I120" s="299">
        <f t="shared" ca="1" si="28"/>
        <v>0</v>
      </c>
      <c r="J120" s="300" t="str">
        <f t="shared" ca="1" si="31"/>
        <v>X</v>
      </c>
      <c r="K120" s="316" t="str">
        <f t="shared" ca="1" si="29"/>
        <v>X</v>
      </c>
      <c r="L120" s="319" t="str">
        <f t="shared" ca="1" si="30"/>
        <v>X</v>
      </c>
      <c r="M120" s="312"/>
      <c r="N120" s="301" t="str">
        <f t="shared" si="34"/>
        <v>N</v>
      </c>
      <c r="O120" s="302">
        <f t="shared" ca="1" si="35"/>
        <v>0</v>
      </c>
      <c r="P120" s="303" t="str">
        <f t="shared" ca="1" si="32"/>
        <v>X</v>
      </c>
      <c r="Q120" s="317" t="str">
        <f t="shared" ca="1" si="36"/>
        <v>X</v>
      </c>
      <c r="R120" s="323" t="str">
        <f t="shared" ca="1" si="33"/>
        <v>X</v>
      </c>
    </row>
    <row r="121" spans="1:18" x14ac:dyDescent="0.2">
      <c r="A121" s="61" t="str">
        <f>'EScalc Special'!R121</f>
        <v>Period</v>
      </c>
      <c r="B121" s="25" t="str">
        <f>'EScalc Special'!P121</f>
        <v/>
      </c>
      <c r="C121" s="25" t="str">
        <f>'EScalc Special'!Q121</f>
        <v/>
      </c>
      <c r="D121" s="326" t="str">
        <f t="shared" si="25"/>
        <v xml:space="preserve"> </v>
      </c>
      <c r="E121" s="328" t="str">
        <f t="shared" si="26"/>
        <v xml:space="preserve"> </v>
      </c>
      <c r="F121" s="315" t="str">
        <f ca="1">'EScalc Special'!Y121</f>
        <v xml:space="preserve"> </v>
      </c>
      <c r="G121" s="312"/>
      <c r="H121" s="298" t="str">
        <f t="shared" si="27"/>
        <v>N</v>
      </c>
      <c r="I121" s="299">
        <f t="shared" ca="1" si="28"/>
        <v>0</v>
      </c>
      <c r="J121" s="300" t="str">
        <f t="shared" ca="1" si="31"/>
        <v>X</v>
      </c>
      <c r="K121" s="316" t="str">
        <f t="shared" ca="1" si="29"/>
        <v>X</v>
      </c>
      <c r="L121" s="319" t="str">
        <f t="shared" ca="1" si="30"/>
        <v>X</v>
      </c>
      <c r="M121" s="312"/>
      <c r="N121" s="301" t="str">
        <f t="shared" si="34"/>
        <v>N</v>
      </c>
      <c r="O121" s="302">
        <f t="shared" ca="1" si="35"/>
        <v>0</v>
      </c>
      <c r="P121" s="303" t="str">
        <f t="shared" ca="1" si="32"/>
        <v>X</v>
      </c>
      <c r="Q121" s="317" t="str">
        <f t="shared" ca="1" si="36"/>
        <v>X</v>
      </c>
      <c r="R121" s="323" t="str">
        <f t="shared" ca="1" si="33"/>
        <v>X</v>
      </c>
    </row>
    <row r="122" spans="1:18" x14ac:dyDescent="0.2">
      <c r="A122" s="61" t="str">
        <f>'EScalc Special'!R122</f>
        <v>Period</v>
      </c>
      <c r="B122" s="25" t="str">
        <f>'EScalc Special'!P122</f>
        <v/>
      </c>
      <c r="C122" s="25" t="str">
        <f>'EScalc Special'!Q122</f>
        <v/>
      </c>
      <c r="D122" s="326" t="str">
        <f t="shared" si="25"/>
        <v xml:space="preserve"> </v>
      </c>
      <c r="E122" s="328" t="str">
        <f t="shared" si="26"/>
        <v xml:space="preserve"> </v>
      </c>
      <c r="F122" s="315" t="str">
        <f ca="1">'EScalc Special'!Y122</f>
        <v xml:space="preserve"> </v>
      </c>
      <c r="G122" s="312"/>
      <c r="H122" s="298" t="str">
        <f t="shared" si="27"/>
        <v>N</v>
      </c>
      <c r="I122" s="299">
        <f t="shared" ca="1" si="28"/>
        <v>0</v>
      </c>
      <c r="J122" s="300" t="str">
        <f t="shared" ca="1" si="31"/>
        <v>X</v>
      </c>
      <c r="K122" s="316" t="str">
        <f t="shared" ca="1" si="29"/>
        <v>X</v>
      </c>
      <c r="L122" s="319" t="str">
        <f t="shared" ca="1" si="30"/>
        <v>X</v>
      </c>
      <c r="M122" s="312"/>
      <c r="N122" s="301" t="str">
        <f t="shared" si="34"/>
        <v>N</v>
      </c>
      <c r="O122" s="302">
        <f t="shared" ca="1" si="35"/>
        <v>0</v>
      </c>
      <c r="P122" s="303" t="str">
        <f t="shared" ca="1" si="32"/>
        <v>X</v>
      </c>
      <c r="Q122" s="317" t="str">
        <f t="shared" ca="1" si="36"/>
        <v>X</v>
      </c>
      <c r="R122" s="323" t="str">
        <f t="shared" ca="1" si="33"/>
        <v>X</v>
      </c>
    </row>
    <row r="123" spans="1:18" x14ac:dyDescent="0.2">
      <c r="A123" s="61" t="str">
        <f>'EScalc Special'!R123</f>
        <v>Period</v>
      </c>
      <c r="B123" s="25" t="str">
        <f>'EScalc Special'!P123</f>
        <v/>
      </c>
      <c r="C123" s="25" t="str">
        <f>'EScalc Special'!Q123</f>
        <v/>
      </c>
      <c r="D123" s="326" t="str">
        <f t="shared" si="25"/>
        <v xml:space="preserve"> </v>
      </c>
      <c r="E123" s="328" t="str">
        <f t="shared" si="26"/>
        <v xml:space="preserve"> </v>
      </c>
      <c r="F123" s="315" t="str">
        <f ca="1">'EScalc Special'!Y123</f>
        <v xml:space="preserve"> </v>
      </c>
      <c r="G123" s="312"/>
      <c r="H123" s="298" t="str">
        <f t="shared" si="27"/>
        <v>N</v>
      </c>
      <c r="I123" s="299">
        <f t="shared" ca="1" si="28"/>
        <v>0</v>
      </c>
      <c r="J123" s="300" t="str">
        <f t="shared" ca="1" si="31"/>
        <v>X</v>
      </c>
      <c r="K123" s="316" t="str">
        <f t="shared" ca="1" si="29"/>
        <v>X</v>
      </c>
      <c r="L123" s="319" t="str">
        <f t="shared" ca="1" si="30"/>
        <v>X</v>
      </c>
      <c r="M123" s="312"/>
      <c r="N123" s="301" t="str">
        <f t="shared" si="34"/>
        <v>N</v>
      </c>
      <c r="O123" s="302">
        <f t="shared" ca="1" si="35"/>
        <v>0</v>
      </c>
      <c r="P123" s="303" t="str">
        <f t="shared" ca="1" si="32"/>
        <v>X</v>
      </c>
      <c r="Q123" s="317" t="str">
        <f t="shared" ca="1" si="36"/>
        <v>X</v>
      </c>
      <c r="R123" s="323" t="str">
        <f t="shared" ca="1" si="33"/>
        <v>X</v>
      </c>
    </row>
    <row r="124" spans="1:18" x14ac:dyDescent="0.2">
      <c r="A124" s="61" t="str">
        <f>'EScalc Special'!R124</f>
        <v>Period</v>
      </c>
      <c r="B124" s="25" t="str">
        <f>'EScalc Special'!P124</f>
        <v/>
      </c>
      <c r="C124" s="25" t="str">
        <f>'EScalc Special'!Q124</f>
        <v/>
      </c>
      <c r="D124" s="326" t="str">
        <f t="shared" si="25"/>
        <v xml:space="preserve"> </v>
      </c>
      <c r="E124" s="328" t="str">
        <f t="shared" si="26"/>
        <v xml:space="preserve"> </v>
      </c>
      <c r="F124" s="315" t="str">
        <f ca="1">'EScalc Special'!Y124</f>
        <v xml:space="preserve"> </v>
      </c>
      <c r="G124" s="312"/>
      <c r="H124" s="298" t="str">
        <f t="shared" si="27"/>
        <v>N</v>
      </c>
      <c r="I124" s="299">
        <f t="shared" ca="1" si="28"/>
        <v>0</v>
      </c>
      <c r="J124" s="300" t="str">
        <f t="shared" ca="1" si="31"/>
        <v>X</v>
      </c>
      <c r="K124" s="316" t="str">
        <f t="shared" ca="1" si="29"/>
        <v>X</v>
      </c>
      <c r="L124" s="319" t="str">
        <f t="shared" ca="1" si="30"/>
        <v>X</v>
      </c>
      <c r="M124" s="312"/>
      <c r="N124" s="301" t="str">
        <f t="shared" si="34"/>
        <v>N</v>
      </c>
      <c r="O124" s="302">
        <f t="shared" ca="1" si="35"/>
        <v>0</v>
      </c>
      <c r="P124" s="303" t="str">
        <f t="shared" ca="1" si="32"/>
        <v>X</v>
      </c>
      <c r="Q124" s="317" t="str">
        <f t="shared" ca="1" si="36"/>
        <v>X</v>
      </c>
      <c r="R124" s="323" t="str">
        <f t="shared" ca="1" si="33"/>
        <v>X</v>
      </c>
    </row>
    <row r="125" spans="1:18" x14ac:dyDescent="0.2">
      <c r="A125" s="61" t="str">
        <f>'EScalc Special'!R125</f>
        <v>Period</v>
      </c>
      <c r="B125" s="25" t="str">
        <f>'EScalc Special'!P125</f>
        <v/>
      </c>
      <c r="C125" s="25" t="str">
        <f>'EScalc Special'!Q125</f>
        <v/>
      </c>
      <c r="D125" s="326" t="str">
        <f t="shared" si="25"/>
        <v xml:space="preserve"> </v>
      </c>
      <c r="E125" s="328" t="str">
        <f t="shared" si="26"/>
        <v xml:space="preserve"> </v>
      </c>
      <c r="F125" s="315" t="str">
        <f ca="1">'EScalc Special'!Y125</f>
        <v xml:space="preserve"> </v>
      </c>
      <c r="G125" s="312"/>
      <c r="H125" s="298" t="str">
        <f t="shared" si="27"/>
        <v>N</v>
      </c>
      <c r="I125" s="299">
        <f t="shared" ca="1" si="28"/>
        <v>0</v>
      </c>
      <c r="J125" s="300" t="str">
        <f t="shared" ca="1" si="31"/>
        <v>X</v>
      </c>
      <c r="K125" s="316" t="str">
        <f t="shared" ca="1" si="29"/>
        <v>X</v>
      </c>
      <c r="L125" s="319" t="str">
        <f t="shared" ca="1" si="30"/>
        <v>X</v>
      </c>
      <c r="M125" s="312"/>
      <c r="N125" s="301" t="str">
        <f t="shared" si="34"/>
        <v>N</v>
      </c>
      <c r="O125" s="302">
        <f t="shared" ca="1" si="35"/>
        <v>0</v>
      </c>
      <c r="P125" s="303" t="str">
        <f t="shared" ca="1" si="32"/>
        <v>X</v>
      </c>
      <c r="Q125" s="317" t="str">
        <f t="shared" ca="1" si="36"/>
        <v>X</v>
      </c>
      <c r="R125" s="323" t="str">
        <f t="shared" ca="1" si="33"/>
        <v>X</v>
      </c>
    </row>
    <row r="126" spans="1:18" x14ac:dyDescent="0.2">
      <c r="A126" s="61" t="str">
        <f>'EScalc Special'!R126</f>
        <v>Period</v>
      </c>
      <c r="B126" s="25" t="str">
        <f>'EScalc Special'!P126</f>
        <v/>
      </c>
      <c r="C126" s="25" t="str">
        <f>'EScalc Special'!Q126</f>
        <v/>
      </c>
      <c r="D126" s="326" t="str">
        <f t="shared" si="25"/>
        <v xml:space="preserve"> </v>
      </c>
      <c r="E126" s="328" t="str">
        <f t="shared" si="26"/>
        <v xml:space="preserve"> </v>
      </c>
      <c r="F126" s="315" t="str">
        <f ca="1">'EScalc Special'!Y126</f>
        <v xml:space="preserve"> </v>
      </c>
      <c r="G126" s="312"/>
      <c r="H126" s="298" t="str">
        <f t="shared" si="27"/>
        <v>N</v>
      </c>
      <c r="I126" s="299">
        <f t="shared" ca="1" si="28"/>
        <v>0</v>
      </c>
      <c r="J126" s="300" t="str">
        <f t="shared" ca="1" si="31"/>
        <v>X</v>
      </c>
      <c r="K126" s="316" t="str">
        <f t="shared" ca="1" si="29"/>
        <v>X</v>
      </c>
      <c r="L126" s="319" t="str">
        <f t="shared" ca="1" si="30"/>
        <v>X</v>
      </c>
      <c r="M126" s="312"/>
      <c r="N126" s="301" t="str">
        <f t="shared" si="34"/>
        <v>N</v>
      </c>
      <c r="O126" s="302">
        <f t="shared" ca="1" si="35"/>
        <v>0</v>
      </c>
      <c r="P126" s="303" t="str">
        <f t="shared" ca="1" si="32"/>
        <v>X</v>
      </c>
      <c r="Q126" s="317" t="str">
        <f t="shared" ca="1" si="36"/>
        <v>X</v>
      </c>
      <c r="R126" s="323" t="str">
        <f t="shared" ca="1" si="33"/>
        <v>X</v>
      </c>
    </row>
    <row r="127" spans="1:18" x14ac:dyDescent="0.2">
      <c r="A127" s="61" t="str">
        <f>'EScalc Special'!R127</f>
        <v>Period</v>
      </c>
      <c r="B127" s="25" t="str">
        <f>'EScalc Special'!P127</f>
        <v/>
      </c>
      <c r="C127" s="25" t="str">
        <f>'EScalc Special'!Q127</f>
        <v/>
      </c>
      <c r="D127" s="326" t="str">
        <f t="shared" si="25"/>
        <v xml:space="preserve"> </v>
      </c>
      <c r="E127" s="328" t="str">
        <f t="shared" si="26"/>
        <v xml:space="preserve"> </v>
      </c>
      <c r="F127" s="315" t="str">
        <f ca="1">'EScalc Special'!Y127</f>
        <v xml:space="preserve"> </v>
      </c>
      <c r="G127" s="312"/>
      <c r="H127" s="298" t="str">
        <f t="shared" si="27"/>
        <v>N</v>
      </c>
      <c r="I127" s="299">
        <f t="shared" ca="1" si="28"/>
        <v>0</v>
      </c>
      <c r="J127" s="300" t="str">
        <f t="shared" ca="1" si="31"/>
        <v>X</v>
      </c>
      <c r="K127" s="316" t="str">
        <f t="shared" ca="1" si="29"/>
        <v>X</v>
      </c>
      <c r="L127" s="319" t="str">
        <f t="shared" ca="1" si="30"/>
        <v>X</v>
      </c>
      <c r="M127" s="312"/>
      <c r="N127" s="301" t="str">
        <f t="shared" si="34"/>
        <v>N</v>
      </c>
      <c r="O127" s="302">
        <f t="shared" ca="1" si="35"/>
        <v>0</v>
      </c>
      <c r="P127" s="303" t="str">
        <f t="shared" ca="1" si="32"/>
        <v>X</v>
      </c>
      <c r="Q127" s="317" t="str">
        <f t="shared" ca="1" si="36"/>
        <v>X</v>
      </c>
      <c r="R127" s="323" t="str">
        <f t="shared" ca="1" si="33"/>
        <v>X</v>
      </c>
    </row>
    <row r="128" spans="1:18" x14ac:dyDescent="0.2">
      <c r="A128" s="61" t="str">
        <f>'EScalc Special'!R128</f>
        <v>Period</v>
      </c>
      <c r="B128" s="25" t="str">
        <f>'EScalc Special'!P128</f>
        <v/>
      </c>
      <c r="C128" s="25" t="str">
        <f>'EScalc Special'!Q128</f>
        <v/>
      </c>
      <c r="D128" s="326" t="str">
        <f t="shared" si="25"/>
        <v xml:space="preserve"> </v>
      </c>
      <c r="E128" s="328" t="str">
        <f t="shared" si="26"/>
        <v xml:space="preserve"> </v>
      </c>
      <c r="F128" s="315" t="str">
        <f ca="1">'EScalc Special'!Y128</f>
        <v xml:space="preserve"> </v>
      </c>
      <c r="G128" s="312"/>
      <c r="H128" s="298" t="str">
        <f t="shared" si="27"/>
        <v>N</v>
      </c>
      <c r="I128" s="299">
        <f t="shared" ca="1" si="28"/>
        <v>0</v>
      </c>
      <c r="J128" s="300" t="str">
        <f t="shared" ca="1" si="31"/>
        <v>X</v>
      </c>
      <c r="K128" s="316" t="str">
        <f t="shared" ca="1" si="29"/>
        <v>X</v>
      </c>
      <c r="L128" s="319" t="str">
        <f t="shared" ca="1" si="30"/>
        <v>X</v>
      </c>
      <c r="M128" s="312"/>
      <c r="N128" s="301" t="str">
        <f t="shared" si="34"/>
        <v>N</v>
      </c>
      <c r="O128" s="302">
        <f t="shared" ca="1" si="35"/>
        <v>0</v>
      </c>
      <c r="P128" s="303" t="str">
        <f t="shared" ca="1" si="32"/>
        <v>X</v>
      </c>
      <c r="Q128" s="317" t="str">
        <f t="shared" ca="1" si="36"/>
        <v>X</v>
      </c>
      <c r="R128" s="323" t="str">
        <f t="shared" ca="1" si="33"/>
        <v>X</v>
      </c>
    </row>
    <row r="129" spans="1:18" x14ac:dyDescent="0.2">
      <c r="A129" s="61" t="str">
        <f>'EScalc Special'!R129</f>
        <v>Period</v>
      </c>
      <c r="B129" s="25" t="str">
        <f>'EScalc Special'!P129</f>
        <v/>
      </c>
      <c r="C129" s="25" t="str">
        <f>'EScalc Special'!Q129</f>
        <v/>
      </c>
      <c r="D129" s="326" t="str">
        <f t="shared" si="25"/>
        <v xml:space="preserve"> </v>
      </c>
      <c r="E129" s="328" t="str">
        <f t="shared" si="26"/>
        <v xml:space="preserve"> </v>
      </c>
      <c r="F129" s="315" t="str">
        <f ca="1">'EScalc Special'!Y129</f>
        <v xml:space="preserve"> </v>
      </c>
      <c r="G129" s="312"/>
      <c r="H129" s="298" t="str">
        <f t="shared" si="27"/>
        <v>N</v>
      </c>
      <c r="I129" s="299">
        <f t="shared" ca="1" si="28"/>
        <v>0</v>
      </c>
      <c r="J129" s="300" t="str">
        <f t="shared" ca="1" si="31"/>
        <v>X</v>
      </c>
      <c r="K129" s="316" t="str">
        <f t="shared" ca="1" si="29"/>
        <v>X</v>
      </c>
      <c r="L129" s="319" t="str">
        <f t="shared" ca="1" si="30"/>
        <v>X</v>
      </c>
      <c r="M129" s="312"/>
      <c r="N129" s="301" t="str">
        <f t="shared" si="34"/>
        <v>N</v>
      </c>
      <c r="O129" s="302">
        <f t="shared" ca="1" si="35"/>
        <v>0</v>
      </c>
      <c r="P129" s="303" t="str">
        <f t="shared" ca="1" si="32"/>
        <v>X</v>
      </c>
      <c r="Q129" s="317" t="str">
        <f t="shared" ca="1" si="36"/>
        <v>X</v>
      </c>
      <c r="R129" s="323" t="str">
        <f t="shared" ca="1" si="33"/>
        <v>X</v>
      </c>
    </row>
    <row r="130" spans="1:18" x14ac:dyDescent="0.2">
      <c r="A130" s="61" t="str">
        <f>'EScalc Special'!R130</f>
        <v>Period</v>
      </c>
      <c r="B130" s="25" t="str">
        <f>'EScalc Special'!P130</f>
        <v/>
      </c>
      <c r="C130" s="25" t="str">
        <f>'EScalc Special'!Q130</f>
        <v/>
      </c>
      <c r="D130" s="326" t="str">
        <f t="shared" si="25"/>
        <v xml:space="preserve"> </v>
      </c>
      <c r="E130" s="328" t="str">
        <f t="shared" si="26"/>
        <v xml:space="preserve"> </v>
      </c>
      <c r="F130" s="315" t="str">
        <f ca="1">'EScalc Special'!Y130</f>
        <v xml:space="preserve"> </v>
      </c>
      <c r="G130" s="312"/>
      <c r="H130" s="298" t="str">
        <f t="shared" si="27"/>
        <v>N</v>
      </c>
      <c r="I130" s="299">
        <f t="shared" ca="1" si="28"/>
        <v>0</v>
      </c>
      <c r="J130" s="300" t="str">
        <f t="shared" ca="1" si="31"/>
        <v>X</v>
      </c>
      <c r="K130" s="316" t="str">
        <f t="shared" ca="1" si="29"/>
        <v>X</v>
      </c>
      <c r="L130" s="319" t="str">
        <f t="shared" ca="1" si="30"/>
        <v>X</v>
      </c>
      <c r="M130" s="312"/>
      <c r="N130" s="301" t="str">
        <f t="shared" si="34"/>
        <v>N</v>
      </c>
      <c r="O130" s="302">
        <f t="shared" ca="1" si="35"/>
        <v>0</v>
      </c>
      <c r="P130" s="303" t="str">
        <f t="shared" ca="1" si="32"/>
        <v>X</v>
      </c>
      <c r="Q130" s="317" t="str">
        <f t="shared" ca="1" si="36"/>
        <v>X</v>
      </c>
      <c r="R130" s="323" t="str">
        <f t="shared" ca="1" si="33"/>
        <v>X</v>
      </c>
    </row>
    <row r="131" spans="1:18" x14ac:dyDescent="0.2">
      <c r="A131" s="61" t="str">
        <f>'EScalc Special'!R131</f>
        <v>Period</v>
      </c>
      <c r="B131" s="25" t="str">
        <f>'EScalc Special'!P131</f>
        <v/>
      </c>
      <c r="C131" s="25" t="str">
        <f>'EScalc Special'!Q131</f>
        <v/>
      </c>
      <c r="D131" s="326" t="str">
        <f t="shared" si="25"/>
        <v xml:space="preserve"> </v>
      </c>
      <c r="E131" s="328" t="str">
        <f t="shared" si="26"/>
        <v xml:space="preserve"> </v>
      </c>
      <c r="F131" s="315" t="str">
        <f ca="1">'EScalc Special'!Y131</f>
        <v xml:space="preserve"> </v>
      </c>
      <c r="G131" s="312"/>
      <c r="H131" s="298" t="str">
        <f t="shared" si="27"/>
        <v>N</v>
      </c>
      <c r="I131" s="299">
        <f t="shared" ca="1" si="28"/>
        <v>0</v>
      </c>
      <c r="J131" s="300" t="str">
        <f t="shared" ca="1" si="31"/>
        <v>X</v>
      </c>
      <c r="K131" s="316" t="str">
        <f t="shared" ca="1" si="29"/>
        <v>X</v>
      </c>
      <c r="L131" s="319" t="str">
        <f t="shared" ca="1" si="30"/>
        <v>X</v>
      </c>
      <c r="M131" s="312"/>
      <c r="N131" s="301" t="str">
        <f t="shared" ref="N131:N162" si="37">IF(C131 = "XX", A131, "N")</f>
        <v>N</v>
      </c>
      <c r="O131" s="302">
        <f t="shared" ref="O131:O162" ca="1" si="38">IF(ISNUMBER(N131), IF(OFFSET($N$2, N131-1,0) = "N", 1, O130 + 1), 0)</f>
        <v>0</v>
      </c>
      <c r="P131" s="303" t="str">
        <f t="shared" ca="1" si="32"/>
        <v>X</v>
      </c>
      <c r="Q131" s="317" t="str">
        <f t="shared" ref="Q131:Q162" ca="1" si="39" xml:space="preserve"> IF(AND(ISNUMBER(OFFSET(N131,P131-1,0)), ISNUMBER(N131)),(OFFSET(C131, P131, 0) -IF(O131 =1, C130, "X"))/(P131 + 1), "X")</f>
        <v>X</v>
      </c>
      <c r="R131" s="323" t="str">
        <f t="shared" ca="1" si="33"/>
        <v>X</v>
      </c>
    </row>
    <row r="132" spans="1:18" x14ac:dyDescent="0.2">
      <c r="A132" s="61" t="str">
        <f>'EScalc Special'!R132</f>
        <v>Period</v>
      </c>
      <c r="B132" s="25" t="str">
        <f>'EScalc Special'!P132</f>
        <v/>
      </c>
      <c r="C132" s="25" t="str">
        <f>'EScalc Special'!Q132</f>
        <v/>
      </c>
      <c r="D132" s="326" t="str">
        <f t="shared" ref="D132:D195" si="40">IF(ISNUMBER(B132),B132, IF(B132 = "XX", L132," "))</f>
        <v xml:space="preserve"> </v>
      </c>
      <c r="E132" s="328" t="str">
        <f t="shared" ref="E132:E195" si="41">IF(ISNUMBER(C132),C132, IF(C132 = "XX", R132," "))</f>
        <v xml:space="preserve"> </v>
      </c>
      <c r="F132" s="315" t="str">
        <f ca="1">'EScalc Special'!Y132</f>
        <v xml:space="preserve"> </v>
      </c>
      <c r="G132" s="312"/>
      <c r="H132" s="298" t="str">
        <f t="shared" ref="H132:H195" si="42">IF(B132 = "XX", A132, "N")</f>
        <v>N</v>
      </c>
      <c r="I132" s="299">
        <f t="shared" ca="1" si="28"/>
        <v>0</v>
      </c>
      <c r="J132" s="300" t="str">
        <f t="shared" ca="1" si="31"/>
        <v>X</v>
      </c>
      <c r="K132" s="316" t="str">
        <f t="shared" ca="1" si="29"/>
        <v>X</v>
      </c>
      <c r="L132" s="319" t="str">
        <f t="shared" ca="1" si="30"/>
        <v>X</v>
      </c>
      <c r="M132" s="312"/>
      <c r="N132" s="301" t="str">
        <f t="shared" si="37"/>
        <v>N</v>
      </c>
      <c r="O132" s="302">
        <f t="shared" ca="1" si="38"/>
        <v>0</v>
      </c>
      <c r="P132" s="303" t="str">
        <f t="shared" ca="1" si="32"/>
        <v>X</v>
      </c>
      <c r="Q132" s="317" t="str">
        <f t="shared" ca="1" si="39"/>
        <v>X</v>
      </c>
      <c r="R132" s="323" t="str">
        <f t="shared" ca="1" si="33"/>
        <v>X</v>
      </c>
    </row>
    <row r="133" spans="1:18" x14ac:dyDescent="0.2">
      <c r="A133" s="61" t="str">
        <f>'EScalc Special'!R133</f>
        <v>Period</v>
      </c>
      <c r="B133" s="25" t="str">
        <f>'EScalc Special'!P133</f>
        <v/>
      </c>
      <c r="C133" s="25" t="str">
        <f>'EScalc Special'!Q133</f>
        <v/>
      </c>
      <c r="D133" s="326" t="str">
        <f t="shared" si="40"/>
        <v xml:space="preserve"> </v>
      </c>
      <c r="E133" s="328" t="str">
        <f t="shared" si="41"/>
        <v xml:space="preserve"> </v>
      </c>
      <c r="F133" s="315" t="str">
        <f ca="1">'EScalc Special'!Y133</f>
        <v xml:space="preserve"> </v>
      </c>
      <c r="G133" s="312"/>
      <c r="H133" s="298" t="str">
        <f t="shared" si="42"/>
        <v>N</v>
      </c>
      <c r="I133" s="299">
        <f t="shared" ca="1" si="28"/>
        <v>0</v>
      </c>
      <c r="J133" s="300" t="str">
        <f t="shared" ca="1" si="31"/>
        <v>X</v>
      </c>
      <c r="K133" s="316" t="str">
        <f t="shared" ca="1" si="29"/>
        <v>X</v>
      </c>
      <c r="L133" s="319" t="str">
        <f t="shared" ca="1" si="30"/>
        <v>X</v>
      </c>
      <c r="M133" s="312"/>
      <c r="N133" s="301" t="str">
        <f t="shared" si="37"/>
        <v>N</v>
      </c>
      <c r="O133" s="302">
        <f t="shared" ca="1" si="38"/>
        <v>0</v>
      </c>
      <c r="P133" s="303" t="str">
        <f t="shared" ca="1" si="32"/>
        <v>X</v>
      </c>
      <c r="Q133" s="317" t="str">
        <f t="shared" ca="1" si="39"/>
        <v>X</v>
      </c>
      <c r="R133" s="323" t="str">
        <f t="shared" ca="1" si="33"/>
        <v>X</v>
      </c>
    </row>
    <row r="134" spans="1:18" x14ac:dyDescent="0.2">
      <c r="A134" s="61" t="str">
        <f>'EScalc Special'!R134</f>
        <v>Period</v>
      </c>
      <c r="B134" s="25" t="str">
        <f>'EScalc Special'!P134</f>
        <v/>
      </c>
      <c r="C134" s="25" t="str">
        <f>'EScalc Special'!Q134</f>
        <v/>
      </c>
      <c r="D134" s="326" t="str">
        <f t="shared" si="40"/>
        <v xml:space="preserve"> </v>
      </c>
      <c r="E134" s="328" t="str">
        <f t="shared" si="41"/>
        <v xml:space="preserve"> </v>
      </c>
      <c r="F134" s="315" t="str">
        <f ca="1">'EScalc Special'!Y134</f>
        <v xml:space="preserve"> </v>
      </c>
      <c r="G134" s="312"/>
      <c r="H134" s="298" t="str">
        <f t="shared" si="42"/>
        <v>N</v>
      </c>
      <c r="I134" s="299">
        <f t="shared" ca="1" si="28"/>
        <v>0</v>
      </c>
      <c r="J134" s="300" t="str">
        <f t="shared" ca="1" si="31"/>
        <v>X</v>
      </c>
      <c r="K134" s="316" t="str">
        <f t="shared" ca="1" si="29"/>
        <v>X</v>
      </c>
      <c r="L134" s="319" t="str">
        <f t="shared" ca="1" si="30"/>
        <v>X</v>
      </c>
      <c r="M134" s="312"/>
      <c r="N134" s="301" t="str">
        <f t="shared" si="37"/>
        <v>N</v>
      </c>
      <c r="O134" s="302">
        <f t="shared" ca="1" si="38"/>
        <v>0</v>
      </c>
      <c r="P134" s="303" t="str">
        <f t="shared" ca="1" si="32"/>
        <v>X</v>
      </c>
      <c r="Q134" s="317" t="str">
        <f t="shared" ca="1" si="39"/>
        <v>X</v>
      </c>
      <c r="R134" s="323" t="str">
        <f t="shared" ca="1" si="33"/>
        <v>X</v>
      </c>
    </row>
    <row r="135" spans="1:18" x14ac:dyDescent="0.2">
      <c r="A135" s="61" t="str">
        <f>'EScalc Special'!R135</f>
        <v>Period</v>
      </c>
      <c r="B135" s="25" t="str">
        <f>'EScalc Special'!P135</f>
        <v/>
      </c>
      <c r="C135" s="25" t="str">
        <f>'EScalc Special'!Q135</f>
        <v/>
      </c>
      <c r="D135" s="326" t="str">
        <f t="shared" si="40"/>
        <v xml:space="preserve"> </v>
      </c>
      <c r="E135" s="328" t="str">
        <f t="shared" si="41"/>
        <v xml:space="preserve"> </v>
      </c>
      <c r="F135" s="315" t="str">
        <f ca="1">'EScalc Special'!Y135</f>
        <v xml:space="preserve"> </v>
      </c>
      <c r="G135" s="312"/>
      <c r="H135" s="298" t="str">
        <f t="shared" si="42"/>
        <v>N</v>
      </c>
      <c r="I135" s="299">
        <f t="shared" ca="1" si="28"/>
        <v>0</v>
      </c>
      <c r="J135" s="300" t="str">
        <f t="shared" ca="1" si="31"/>
        <v>X</v>
      </c>
      <c r="K135" s="316" t="str">
        <f t="shared" ca="1" si="29"/>
        <v>X</v>
      </c>
      <c r="L135" s="319" t="str">
        <f t="shared" ca="1" si="30"/>
        <v>X</v>
      </c>
      <c r="M135" s="312"/>
      <c r="N135" s="301" t="str">
        <f t="shared" si="37"/>
        <v>N</v>
      </c>
      <c r="O135" s="302">
        <f t="shared" ca="1" si="38"/>
        <v>0</v>
      </c>
      <c r="P135" s="303" t="str">
        <f t="shared" ca="1" si="32"/>
        <v>X</v>
      </c>
      <c r="Q135" s="317" t="str">
        <f t="shared" ca="1" si="39"/>
        <v>X</v>
      </c>
      <c r="R135" s="323" t="str">
        <f t="shared" ca="1" si="33"/>
        <v>X</v>
      </c>
    </row>
    <row r="136" spans="1:18" x14ac:dyDescent="0.2">
      <c r="A136" s="61" t="str">
        <f>'EScalc Special'!R136</f>
        <v>Period</v>
      </c>
      <c r="B136" s="25" t="str">
        <f>'EScalc Special'!P136</f>
        <v/>
      </c>
      <c r="C136" s="25" t="str">
        <f>'EScalc Special'!Q136</f>
        <v/>
      </c>
      <c r="D136" s="326" t="str">
        <f t="shared" si="40"/>
        <v xml:space="preserve"> </v>
      </c>
      <c r="E136" s="328" t="str">
        <f t="shared" si="41"/>
        <v xml:space="preserve"> </v>
      </c>
      <c r="F136" s="315" t="str">
        <f ca="1">'EScalc Special'!Y136</f>
        <v xml:space="preserve"> </v>
      </c>
      <c r="G136" s="312"/>
      <c r="H136" s="298" t="str">
        <f t="shared" si="42"/>
        <v>N</v>
      </c>
      <c r="I136" s="299">
        <f t="shared" ca="1" si="28"/>
        <v>0</v>
      </c>
      <c r="J136" s="300" t="str">
        <f t="shared" ca="1" si="31"/>
        <v>X</v>
      </c>
      <c r="K136" s="316" t="str">
        <f t="shared" ca="1" si="29"/>
        <v>X</v>
      </c>
      <c r="L136" s="319" t="str">
        <f t="shared" ca="1" si="30"/>
        <v>X</v>
      </c>
      <c r="M136" s="312"/>
      <c r="N136" s="301" t="str">
        <f t="shared" si="37"/>
        <v>N</v>
      </c>
      <c r="O136" s="302">
        <f t="shared" ca="1" si="38"/>
        <v>0</v>
      </c>
      <c r="P136" s="303" t="str">
        <f t="shared" ca="1" si="32"/>
        <v>X</v>
      </c>
      <c r="Q136" s="317" t="str">
        <f t="shared" ca="1" si="39"/>
        <v>X</v>
      </c>
      <c r="R136" s="323" t="str">
        <f t="shared" ca="1" si="33"/>
        <v>X</v>
      </c>
    </row>
    <row r="137" spans="1:18" x14ac:dyDescent="0.2">
      <c r="A137" s="61" t="str">
        <f>'EScalc Special'!R137</f>
        <v>Period</v>
      </c>
      <c r="B137" s="25" t="str">
        <f>'EScalc Special'!P137</f>
        <v/>
      </c>
      <c r="C137" s="25" t="str">
        <f>'EScalc Special'!Q137</f>
        <v/>
      </c>
      <c r="D137" s="326" t="str">
        <f t="shared" si="40"/>
        <v xml:space="preserve"> </v>
      </c>
      <c r="E137" s="328" t="str">
        <f t="shared" si="41"/>
        <v xml:space="preserve"> </v>
      </c>
      <c r="F137" s="315" t="str">
        <f ca="1">'EScalc Special'!Y137</f>
        <v xml:space="preserve"> </v>
      </c>
      <c r="G137" s="312"/>
      <c r="H137" s="298" t="str">
        <f t="shared" si="42"/>
        <v>N</v>
      </c>
      <c r="I137" s="299">
        <f t="shared" ref="I137:I200" ca="1" si="43">IF(ISNUMBER(H137), IF(OFFSET($H$2, H137-1,0) = "N", 1, I136 + 1), 0)</f>
        <v>0</v>
      </c>
      <c r="J137" s="300" t="str">
        <f t="shared" ca="1" si="31"/>
        <v>X</v>
      </c>
      <c r="K137" s="316" t="str">
        <f t="shared" ref="K137:K200" ca="1" si="44" xml:space="preserve"> IF(AND(ISNUMBER(OFFSET(H137,J137-1,0)), ISNUMBER(H137)),(OFFSET(B137, J137, 0) -IF(I137 =1, B136, "X"))/(J137+1), "X")</f>
        <v>X</v>
      </c>
      <c r="L137" s="319" t="str">
        <f t="shared" ca="1" si="30"/>
        <v>X</v>
      </c>
      <c r="M137" s="312"/>
      <c r="N137" s="301" t="str">
        <f t="shared" si="37"/>
        <v>N</v>
      </c>
      <c r="O137" s="302">
        <f t="shared" ca="1" si="38"/>
        <v>0</v>
      </c>
      <c r="P137" s="303" t="str">
        <f t="shared" ca="1" si="32"/>
        <v>X</v>
      </c>
      <c r="Q137" s="317" t="str">
        <f t="shared" ca="1" si="39"/>
        <v>X</v>
      </c>
      <c r="R137" s="323" t="str">
        <f t="shared" ca="1" si="33"/>
        <v>X</v>
      </c>
    </row>
    <row r="138" spans="1:18" x14ac:dyDescent="0.2">
      <c r="A138" s="61" t="str">
        <f>'EScalc Special'!R138</f>
        <v>Period</v>
      </c>
      <c r="B138" s="25" t="str">
        <f>'EScalc Special'!P138</f>
        <v/>
      </c>
      <c r="C138" s="25" t="str">
        <f>'EScalc Special'!Q138</f>
        <v/>
      </c>
      <c r="D138" s="326" t="str">
        <f t="shared" si="40"/>
        <v xml:space="preserve"> </v>
      </c>
      <c r="E138" s="328" t="str">
        <f t="shared" si="41"/>
        <v xml:space="preserve"> </v>
      </c>
      <c r="F138" s="315" t="str">
        <f ca="1">'EScalc Special'!Y138</f>
        <v xml:space="preserve"> </v>
      </c>
      <c r="G138" s="312"/>
      <c r="H138" s="298" t="str">
        <f t="shared" si="42"/>
        <v>N</v>
      </c>
      <c r="I138" s="299">
        <f t="shared" ca="1" si="43"/>
        <v>0</v>
      </c>
      <c r="J138" s="300" t="str">
        <f t="shared" ca="1" si="31"/>
        <v>X</v>
      </c>
      <c r="K138" s="316" t="str">
        <f t="shared" ca="1" si="44"/>
        <v>X</v>
      </c>
      <c r="L138" s="319" t="str">
        <f t="shared" ref="L138:L201" ca="1" si="45" xml:space="preserve"> IF(ISNUMBER(J138), IF(ISNUMBER(K138), B137 + K138, IF(ISNUMBER(J138), L137 + OFFSET(K138,1-I138,0), "X")), "X")</f>
        <v>X</v>
      </c>
      <c r="M138" s="312"/>
      <c r="N138" s="301" t="str">
        <f t="shared" si="37"/>
        <v>N</v>
      </c>
      <c r="O138" s="302">
        <f t="shared" ca="1" si="38"/>
        <v>0</v>
      </c>
      <c r="P138" s="303" t="str">
        <f t="shared" ca="1" si="32"/>
        <v>X</v>
      </c>
      <c r="Q138" s="317" t="str">
        <f t="shared" ca="1" si="39"/>
        <v>X</v>
      </c>
      <c r="R138" s="323" t="str">
        <f t="shared" ca="1" si="33"/>
        <v>X</v>
      </c>
    </row>
    <row r="139" spans="1:18" x14ac:dyDescent="0.2">
      <c r="A139" s="61" t="str">
        <f>'EScalc Special'!R139</f>
        <v>Period</v>
      </c>
      <c r="B139" s="25" t="str">
        <f>'EScalc Special'!P139</f>
        <v/>
      </c>
      <c r="C139" s="25" t="str">
        <f>'EScalc Special'!Q139</f>
        <v/>
      </c>
      <c r="D139" s="326" t="str">
        <f t="shared" si="40"/>
        <v xml:space="preserve"> </v>
      </c>
      <c r="E139" s="328" t="str">
        <f t="shared" si="41"/>
        <v xml:space="preserve"> </v>
      </c>
      <c r="F139" s="315" t="str">
        <f ca="1">'EScalc Special'!Y139</f>
        <v xml:space="preserve"> </v>
      </c>
      <c r="G139" s="312"/>
      <c r="H139" s="298" t="str">
        <f t="shared" si="42"/>
        <v>N</v>
      </c>
      <c r="I139" s="299">
        <f t="shared" ca="1" si="43"/>
        <v>0</v>
      </c>
      <c r="J139" s="300" t="str">
        <f t="shared" ca="1" si="31"/>
        <v>X</v>
      </c>
      <c r="K139" s="316" t="str">
        <f t="shared" ca="1" si="44"/>
        <v>X</v>
      </c>
      <c r="L139" s="319" t="str">
        <f t="shared" ca="1" si="45"/>
        <v>X</v>
      </c>
      <c r="M139" s="312"/>
      <c r="N139" s="301" t="str">
        <f t="shared" si="37"/>
        <v>N</v>
      </c>
      <c r="O139" s="302">
        <f t="shared" ca="1" si="38"/>
        <v>0</v>
      </c>
      <c r="P139" s="303" t="str">
        <f t="shared" ca="1" si="32"/>
        <v>X</v>
      </c>
      <c r="Q139" s="317" t="str">
        <f t="shared" ca="1" si="39"/>
        <v>X</v>
      </c>
      <c r="R139" s="323" t="str">
        <f t="shared" ca="1" si="33"/>
        <v>X</v>
      </c>
    </row>
    <row r="140" spans="1:18" x14ac:dyDescent="0.2">
      <c r="A140" s="61" t="str">
        <f>'EScalc Special'!R140</f>
        <v>Period</v>
      </c>
      <c r="B140" s="25" t="str">
        <f>'EScalc Special'!P140</f>
        <v/>
      </c>
      <c r="C140" s="25" t="str">
        <f>'EScalc Special'!Q140</f>
        <v/>
      </c>
      <c r="D140" s="326" t="str">
        <f t="shared" si="40"/>
        <v xml:space="preserve"> </v>
      </c>
      <c r="E140" s="328" t="str">
        <f t="shared" si="41"/>
        <v xml:space="preserve"> </v>
      </c>
      <c r="F140" s="315" t="str">
        <f ca="1">'EScalc Special'!Y140</f>
        <v xml:space="preserve"> </v>
      </c>
      <c r="G140" s="312"/>
      <c r="H140" s="298" t="str">
        <f t="shared" si="42"/>
        <v>N</v>
      </c>
      <c r="I140" s="299">
        <f t="shared" ca="1" si="43"/>
        <v>0</v>
      </c>
      <c r="J140" s="300" t="str">
        <f t="shared" ca="1" si="31"/>
        <v>X</v>
      </c>
      <c r="K140" s="316" t="str">
        <f t="shared" ca="1" si="44"/>
        <v>X</v>
      </c>
      <c r="L140" s="319" t="str">
        <f t="shared" ca="1" si="45"/>
        <v>X</v>
      </c>
      <c r="M140" s="312"/>
      <c r="N140" s="301" t="str">
        <f t="shared" si="37"/>
        <v>N</v>
      </c>
      <c r="O140" s="302">
        <f t="shared" ca="1" si="38"/>
        <v>0</v>
      </c>
      <c r="P140" s="303" t="str">
        <f t="shared" ca="1" si="32"/>
        <v>X</v>
      </c>
      <c r="Q140" s="317" t="str">
        <f t="shared" ca="1" si="39"/>
        <v>X</v>
      </c>
      <c r="R140" s="323" t="str">
        <f t="shared" ca="1" si="33"/>
        <v>X</v>
      </c>
    </row>
    <row r="141" spans="1:18" x14ac:dyDescent="0.2">
      <c r="A141" s="61" t="str">
        <f>'EScalc Special'!R141</f>
        <v>Period</v>
      </c>
      <c r="B141" s="25" t="str">
        <f>'EScalc Special'!P141</f>
        <v/>
      </c>
      <c r="C141" s="25" t="str">
        <f>'EScalc Special'!Q141</f>
        <v/>
      </c>
      <c r="D141" s="326" t="str">
        <f t="shared" si="40"/>
        <v xml:space="preserve"> </v>
      </c>
      <c r="E141" s="328" t="str">
        <f t="shared" si="41"/>
        <v xml:space="preserve"> </v>
      </c>
      <c r="F141" s="315" t="str">
        <f ca="1">'EScalc Special'!Y141</f>
        <v xml:space="preserve"> </v>
      </c>
      <c r="G141" s="312"/>
      <c r="H141" s="298" t="str">
        <f t="shared" si="42"/>
        <v>N</v>
      </c>
      <c r="I141" s="299">
        <f t="shared" ca="1" si="43"/>
        <v>0</v>
      </c>
      <c r="J141" s="300" t="str">
        <f t="shared" ca="1" si="31"/>
        <v>X</v>
      </c>
      <c r="K141" s="316" t="str">
        <f t="shared" ca="1" si="44"/>
        <v>X</v>
      </c>
      <c r="L141" s="319" t="str">
        <f t="shared" ca="1" si="45"/>
        <v>X</v>
      </c>
      <c r="M141" s="312"/>
      <c r="N141" s="301" t="str">
        <f t="shared" si="37"/>
        <v>N</v>
      </c>
      <c r="O141" s="302">
        <f t="shared" ca="1" si="38"/>
        <v>0</v>
      </c>
      <c r="P141" s="303" t="str">
        <f t="shared" ca="1" si="32"/>
        <v>X</v>
      </c>
      <c r="Q141" s="317" t="str">
        <f t="shared" ca="1" si="39"/>
        <v>X</v>
      </c>
      <c r="R141" s="323" t="str">
        <f t="shared" ca="1" si="33"/>
        <v>X</v>
      </c>
    </row>
    <row r="142" spans="1:18" x14ac:dyDescent="0.2">
      <c r="A142" s="61" t="str">
        <f>'EScalc Special'!R142</f>
        <v>Period</v>
      </c>
      <c r="B142" s="25" t="str">
        <f>'EScalc Special'!P142</f>
        <v/>
      </c>
      <c r="C142" s="25" t="str">
        <f>'EScalc Special'!Q142</f>
        <v/>
      </c>
      <c r="D142" s="326" t="str">
        <f t="shared" si="40"/>
        <v xml:space="preserve"> </v>
      </c>
      <c r="E142" s="328" t="str">
        <f t="shared" si="41"/>
        <v xml:space="preserve"> </v>
      </c>
      <c r="F142" s="315" t="str">
        <f ca="1">'EScalc Special'!Y142</f>
        <v xml:space="preserve"> </v>
      </c>
      <c r="G142" s="312"/>
      <c r="H142" s="298" t="str">
        <f t="shared" si="42"/>
        <v>N</v>
      </c>
      <c r="I142" s="299">
        <f t="shared" ca="1" si="43"/>
        <v>0</v>
      </c>
      <c r="J142" s="300" t="str">
        <f t="shared" ca="1" si="31"/>
        <v>X</v>
      </c>
      <c r="K142" s="316" t="str">
        <f t="shared" ca="1" si="44"/>
        <v>X</v>
      </c>
      <c r="L142" s="319" t="str">
        <f t="shared" ca="1" si="45"/>
        <v>X</v>
      </c>
      <c r="M142" s="312"/>
      <c r="N142" s="301" t="str">
        <f t="shared" si="37"/>
        <v>N</v>
      </c>
      <c r="O142" s="302">
        <f t="shared" ca="1" si="38"/>
        <v>0</v>
      </c>
      <c r="P142" s="303" t="str">
        <f t="shared" ca="1" si="32"/>
        <v>X</v>
      </c>
      <c r="Q142" s="317" t="str">
        <f t="shared" ca="1" si="39"/>
        <v>X</v>
      </c>
      <c r="R142" s="323" t="str">
        <f t="shared" ca="1" si="33"/>
        <v>X</v>
      </c>
    </row>
    <row r="143" spans="1:18" x14ac:dyDescent="0.2">
      <c r="A143" s="61" t="str">
        <f>'EScalc Special'!R143</f>
        <v>Period</v>
      </c>
      <c r="B143" s="25" t="str">
        <f>'EScalc Special'!P143</f>
        <v/>
      </c>
      <c r="C143" s="25" t="str">
        <f>'EScalc Special'!Q143</f>
        <v/>
      </c>
      <c r="D143" s="326" t="str">
        <f t="shared" si="40"/>
        <v xml:space="preserve"> </v>
      </c>
      <c r="E143" s="328" t="str">
        <f t="shared" si="41"/>
        <v xml:space="preserve"> </v>
      </c>
      <c r="F143" s="315" t="str">
        <f ca="1">'EScalc Special'!Y143</f>
        <v xml:space="preserve"> </v>
      </c>
      <c r="G143" s="312"/>
      <c r="H143" s="298" t="str">
        <f t="shared" si="42"/>
        <v>N</v>
      </c>
      <c r="I143" s="299">
        <f t="shared" ca="1" si="43"/>
        <v>0</v>
      </c>
      <c r="J143" s="300" t="str">
        <f t="shared" ca="1" si="31"/>
        <v>X</v>
      </c>
      <c r="K143" s="316" t="str">
        <f t="shared" ca="1" si="44"/>
        <v>X</v>
      </c>
      <c r="L143" s="319" t="str">
        <f t="shared" ca="1" si="45"/>
        <v>X</v>
      </c>
      <c r="M143" s="312"/>
      <c r="N143" s="301" t="str">
        <f t="shared" si="37"/>
        <v>N</v>
      </c>
      <c r="O143" s="302">
        <f t="shared" ca="1" si="38"/>
        <v>0</v>
      </c>
      <c r="P143" s="303" t="str">
        <f t="shared" ca="1" si="32"/>
        <v>X</v>
      </c>
      <c r="Q143" s="317" t="str">
        <f t="shared" ca="1" si="39"/>
        <v>X</v>
      </c>
      <c r="R143" s="323" t="str">
        <f t="shared" ca="1" si="33"/>
        <v>X</v>
      </c>
    </row>
    <row r="144" spans="1:18" x14ac:dyDescent="0.2">
      <c r="A144" s="61" t="str">
        <f>'EScalc Special'!R144</f>
        <v>Period</v>
      </c>
      <c r="B144" s="25" t="str">
        <f>'EScalc Special'!P144</f>
        <v/>
      </c>
      <c r="C144" s="25" t="str">
        <f>'EScalc Special'!Q144</f>
        <v/>
      </c>
      <c r="D144" s="326" t="str">
        <f t="shared" si="40"/>
        <v xml:space="preserve"> </v>
      </c>
      <c r="E144" s="328" t="str">
        <f t="shared" si="41"/>
        <v xml:space="preserve"> </v>
      </c>
      <c r="F144" s="315" t="str">
        <f ca="1">'EScalc Special'!Y144</f>
        <v xml:space="preserve"> </v>
      </c>
      <c r="G144" s="312"/>
      <c r="H144" s="298" t="str">
        <f t="shared" si="42"/>
        <v>N</v>
      </c>
      <c r="I144" s="299">
        <f t="shared" ca="1" si="43"/>
        <v>0</v>
      </c>
      <c r="J144" s="300" t="str">
        <f t="shared" ca="1" si="31"/>
        <v>X</v>
      </c>
      <c r="K144" s="316" t="str">
        <f t="shared" ca="1" si="44"/>
        <v>X</v>
      </c>
      <c r="L144" s="319" t="str">
        <f t="shared" ca="1" si="45"/>
        <v>X</v>
      </c>
      <c r="M144" s="312"/>
      <c r="N144" s="301" t="str">
        <f t="shared" si="37"/>
        <v>N</v>
      </c>
      <c r="O144" s="302">
        <f t="shared" ca="1" si="38"/>
        <v>0</v>
      </c>
      <c r="P144" s="303" t="str">
        <f t="shared" ca="1" si="32"/>
        <v>X</v>
      </c>
      <c r="Q144" s="317" t="str">
        <f t="shared" ca="1" si="39"/>
        <v>X</v>
      </c>
      <c r="R144" s="323" t="str">
        <f t="shared" ca="1" si="33"/>
        <v>X</v>
      </c>
    </row>
    <row r="145" spans="1:18" x14ac:dyDescent="0.2">
      <c r="A145" s="61" t="str">
        <f>'EScalc Special'!R145</f>
        <v>Period</v>
      </c>
      <c r="B145" s="25" t="str">
        <f>'EScalc Special'!P145</f>
        <v/>
      </c>
      <c r="C145" s="25" t="str">
        <f>'EScalc Special'!Q145</f>
        <v/>
      </c>
      <c r="D145" s="326" t="str">
        <f t="shared" si="40"/>
        <v xml:space="preserve"> </v>
      </c>
      <c r="E145" s="328" t="str">
        <f t="shared" si="41"/>
        <v xml:space="preserve"> </v>
      </c>
      <c r="F145" s="315" t="str">
        <f ca="1">'EScalc Special'!Y145</f>
        <v xml:space="preserve"> </v>
      </c>
      <c r="G145" s="312"/>
      <c r="H145" s="298" t="str">
        <f t="shared" si="42"/>
        <v>N</v>
      </c>
      <c r="I145" s="299">
        <f t="shared" ca="1" si="43"/>
        <v>0</v>
      </c>
      <c r="J145" s="300" t="str">
        <f t="shared" ca="1" si="31"/>
        <v>X</v>
      </c>
      <c r="K145" s="316" t="str">
        <f t="shared" ca="1" si="44"/>
        <v>X</v>
      </c>
      <c r="L145" s="319" t="str">
        <f t="shared" ca="1" si="45"/>
        <v>X</v>
      </c>
      <c r="M145" s="312"/>
      <c r="N145" s="301" t="str">
        <f t="shared" si="37"/>
        <v>N</v>
      </c>
      <c r="O145" s="302">
        <f t="shared" ca="1" si="38"/>
        <v>0</v>
      </c>
      <c r="P145" s="303" t="str">
        <f t="shared" ca="1" si="32"/>
        <v>X</v>
      </c>
      <c r="Q145" s="317" t="str">
        <f t="shared" ca="1" si="39"/>
        <v>X</v>
      </c>
      <c r="R145" s="323" t="str">
        <f t="shared" ca="1" si="33"/>
        <v>X</v>
      </c>
    </row>
    <row r="146" spans="1:18" x14ac:dyDescent="0.2">
      <c r="A146" s="61" t="str">
        <f>'EScalc Special'!R146</f>
        <v>Period</v>
      </c>
      <c r="B146" s="25" t="str">
        <f>'EScalc Special'!P146</f>
        <v/>
      </c>
      <c r="C146" s="25" t="str">
        <f>'EScalc Special'!Q146</f>
        <v/>
      </c>
      <c r="D146" s="326" t="str">
        <f t="shared" si="40"/>
        <v xml:space="preserve"> </v>
      </c>
      <c r="E146" s="328" t="str">
        <f t="shared" si="41"/>
        <v xml:space="preserve"> </v>
      </c>
      <c r="F146" s="315" t="str">
        <f ca="1">'EScalc Special'!Y146</f>
        <v xml:space="preserve"> </v>
      </c>
      <c r="G146" s="312"/>
      <c r="H146" s="298" t="str">
        <f t="shared" si="42"/>
        <v>N</v>
      </c>
      <c r="I146" s="299">
        <f t="shared" ca="1" si="43"/>
        <v>0</v>
      </c>
      <c r="J146" s="300" t="str">
        <f t="shared" ca="1" si="31"/>
        <v>X</v>
      </c>
      <c r="K146" s="316" t="str">
        <f t="shared" ca="1" si="44"/>
        <v>X</v>
      </c>
      <c r="L146" s="319" t="str">
        <f t="shared" ca="1" si="45"/>
        <v>X</v>
      </c>
      <c r="M146" s="312"/>
      <c r="N146" s="301" t="str">
        <f t="shared" si="37"/>
        <v>N</v>
      </c>
      <c r="O146" s="302">
        <f t="shared" ca="1" si="38"/>
        <v>0</v>
      </c>
      <c r="P146" s="303" t="str">
        <f t="shared" ca="1" si="32"/>
        <v>X</v>
      </c>
      <c r="Q146" s="317" t="str">
        <f t="shared" ca="1" si="39"/>
        <v>X</v>
      </c>
      <c r="R146" s="323" t="str">
        <f t="shared" ca="1" si="33"/>
        <v>X</v>
      </c>
    </row>
    <row r="147" spans="1:18" x14ac:dyDescent="0.2">
      <c r="A147" s="61" t="str">
        <f>'EScalc Special'!R147</f>
        <v>Period</v>
      </c>
      <c r="B147" s="25" t="str">
        <f>'EScalc Special'!P147</f>
        <v/>
      </c>
      <c r="C147" s="25" t="str">
        <f>'EScalc Special'!Q147</f>
        <v/>
      </c>
      <c r="D147" s="326" t="str">
        <f t="shared" si="40"/>
        <v xml:space="preserve"> </v>
      </c>
      <c r="E147" s="328" t="str">
        <f t="shared" si="41"/>
        <v xml:space="preserve"> </v>
      </c>
      <c r="F147" s="315" t="str">
        <f ca="1">'EScalc Special'!Y147</f>
        <v xml:space="preserve"> </v>
      </c>
      <c r="G147" s="312"/>
      <c r="H147" s="298" t="str">
        <f t="shared" si="42"/>
        <v>N</v>
      </c>
      <c r="I147" s="299">
        <f t="shared" ca="1" si="43"/>
        <v>0</v>
      </c>
      <c r="J147" s="300" t="str">
        <f t="shared" ca="1" si="31"/>
        <v>X</v>
      </c>
      <c r="K147" s="316" t="str">
        <f t="shared" ca="1" si="44"/>
        <v>X</v>
      </c>
      <c r="L147" s="319" t="str">
        <f t="shared" ca="1" si="45"/>
        <v>X</v>
      </c>
      <c r="M147" s="312"/>
      <c r="N147" s="301" t="str">
        <f t="shared" si="37"/>
        <v>N</v>
      </c>
      <c r="O147" s="302">
        <f t="shared" ca="1" si="38"/>
        <v>0</v>
      </c>
      <c r="P147" s="303" t="str">
        <f t="shared" ca="1" si="32"/>
        <v>X</v>
      </c>
      <c r="Q147" s="317" t="str">
        <f t="shared" ca="1" si="39"/>
        <v>X</v>
      </c>
      <c r="R147" s="323" t="str">
        <f t="shared" ca="1" si="33"/>
        <v>X</v>
      </c>
    </row>
    <row r="148" spans="1:18" x14ac:dyDescent="0.2">
      <c r="A148" s="61" t="str">
        <f>'EScalc Special'!R148</f>
        <v>Period</v>
      </c>
      <c r="B148" s="25" t="str">
        <f>'EScalc Special'!P148</f>
        <v/>
      </c>
      <c r="C148" s="25" t="str">
        <f>'EScalc Special'!Q148</f>
        <v/>
      </c>
      <c r="D148" s="326" t="str">
        <f t="shared" si="40"/>
        <v xml:space="preserve"> </v>
      </c>
      <c r="E148" s="328" t="str">
        <f t="shared" si="41"/>
        <v xml:space="preserve"> </v>
      </c>
      <c r="F148" s="315" t="str">
        <f ca="1">'EScalc Special'!Y148</f>
        <v xml:space="preserve"> </v>
      </c>
      <c r="G148" s="312"/>
      <c r="H148" s="298" t="str">
        <f t="shared" si="42"/>
        <v>N</v>
      </c>
      <c r="I148" s="299">
        <f t="shared" ca="1" si="43"/>
        <v>0</v>
      </c>
      <c r="J148" s="300" t="str">
        <f t="shared" ca="1" si="31"/>
        <v>X</v>
      </c>
      <c r="K148" s="316" t="str">
        <f t="shared" ca="1" si="44"/>
        <v>X</v>
      </c>
      <c r="L148" s="319" t="str">
        <f t="shared" ca="1" si="45"/>
        <v>X</v>
      </c>
      <c r="M148" s="312"/>
      <c r="N148" s="301" t="str">
        <f t="shared" si="37"/>
        <v>N</v>
      </c>
      <c r="O148" s="302">
        <f t="shared" ca="1" si="38"/>
        <v>0</v>
      </c>
      <c r="P148" s="303" t="str">
        <f t="shared" ca="1" si="32"/>
        <v>X</v>
      </c>
      <c r="Q148" s="317" t="str">
        <f t="shared" ca="1" si="39"/>
        <v>X</v>
      </c>
      <c r="R148" s="323" t="str">
        <f t="shared" ca="1" si="33"/>
        <v>X</v>
      </c>
    </row>
    <row r="149" spans="1:18" x14ac:dyDescent="0.2">
      <c r="A149" s="61" t="str">
        <f>'EScalc Special'!R149</f>
        <v>Period</v>
      </c>
      <c r="B149" s="25" t="str">
        <f>'EScalc Special'!P149</f>
        <v/>
      </c>
      <c r="C149" s="25" t="str">
        <f>'EScalc Special'!Q149</f>
        <v/>
      </c>
      <c r="D149" s="326" t="str">
        <f t="shared" si="40"/>
        <v xml:space="preserve"> </v>
      </c>
      <c r="E149" s="328" t="str">
        <f t="shared" si="41"/>
        <v xml:space="preserve"> </v>
      </c>
      <c r="F149" s="315" t="str">
        <f ca="1">'EScalc Special'!Y149</f>
        <v xml:space="preserve"> </v>
      </c>
      <c r="G149" s="312"/>
      <c r="H149" s="298" t="str">
        <f t="shared" si="42"/>
        <v>N</v>
      </c>
      <c r="I149" s="299">
        <f t="shared" ca="1" si="43"/>
        <v>0</v>
      </c>
      <c r="J149" s="300" t="str">
        <f t="shared" ref="J149:J202" ca="1" si="46">IF(AND(ISNUMBER(H149),I150 = 0), I149, IF(ISNUMBER(H149), J150, "X"))</f>
        <v>X</v>
      </c>
      <c r="K149" s="316" t="str">
        <f t="shared" ca="1" si="44"/>
        <v>X</v>
      </c>
      <c r="L149" s="319" t="str">
        <f t="shared" ca="1" si="45"/>
        <v>X</v>
      </c>
      <c r="M149" s="312"/>
      <c r="N149" s="301" t="str">
        <f t="shared" si="37"/>
        <v>N</v>
      </c>
      <c r="O149" s="302">
        <f t="shared" ca="1" si="38"/>
        <v>0</v>
      </c>
      <c r="P149" s="303" t="str">
        <f t="shared" ref="P149:P180" ca="1" si="47">IF(AND(ISNUMBER(N149),O150 = 0), O149, IF(ISNUMBER(N149), P150, "X"))</f>
        <v>X</v>
      </c>
      <c r="Q149" s="317" t="str">
        <f t="shared" ca="1" si="39"/>
        <v>X</v>
      </c>
      <c r="R149" s="323" t="str">
        <f t="shared" ref="R149:R202" ca="1" si="48" xml:space="preserve"> IF(ISNUMBER(P149), IF(ISNUMBER(Q149), C148 + Q149, IF(ISNUMBER(P149), R148 + OFFSET(Q149,1-O149,0), "X")), "X")</f>
        <v>X</v>
      </c>
    </row>
    <row r="150" spans="1:18" x14ac:dyDescent="0.2">
      <c r="A150" s="61" t="str">
        <f>'EScalc Special'!R150</f>
        <v>Period</v>
      </c>
      <c r="B150" s="25" t="str">
        <f>'EScalc Special'!P150</f>
        <v/>
      </c>
      <c r="C150" s="25" t="str">
        <f>'EScalc Special'!Q150</f>
        <v/>
      </c>
      <c r="D150" s="326" t="str">
        <f t="shared" si="40"/>
        <v xml:space="preserve"> </v>
      </c>
      <c r="E150" s="328" t="str">
        <f t="shared" si="41"/>
        <v xml:space="preserve"> </v>
      </c>
      <c r="F150" s="315" t="str">
        <f ca="1">'EScalc Special'!Y150</f>
        <v xml:space="preserve"> </v>
      </c>
      <c r="G150" s="312"/>
      <c r="H150" s="298" t="str">
        <f t="shared" si="42"/>
        <v>N</v>
      </c>
      <c r="I150" s="299">
        <f t="shared" ca="1" si="43"/>
        <v>0</v>
      </c>
      <c r="J150" s="300" t="str">
        <f t="shared" ca="1" si="46"/>
        <v>X</v>
      </c>
      <c r="K150" s="316" t="str">
        <f t="shared" ca="1" si="44"/>
        <v>X</v>
      </c>
      <c r="L150" s="319" t="str">
        <f t="shared" ca="1" si="45"/>
        <v>X</v>
      </c>
      <c r="M150" s="312"/>
      <c r="N150" s="301" t="str">
        <f t="shared" si="37"/>
        <v>N</v>
      </c>
      <c r="O150" s="302">
        <f t="shared" ca="1" si="38"/>
        <v>0</v>
      </c>
      <c r="P150" s="303" t="str">
        <f t="shared" ca="1" si="47"/>
        <v>X</v>
      </c>
      <c r="Q150" s="317" t="str">
        <f t="shared" ca="1" si="39"/>
        <v>X</v>
      </c>
      <c r="R150" s="323" t="str">
        <f t="shared" ca="1" si="48"/>
        <v>X</v>
      </c>
    </row>
    <row r="151" spans="1:18" x14ac:dyDescent="0.2">
      <c r="A151" s="61" t="str">
        <f>'EScalc Special'!R151</f>
        <v>Period</v>
      </c>
      <c r="B151" s="25" t="str">
        <f>'EScalc Special'!P151</f>
        <v/>
      </c>
      <c r="C151" s="25" t="str">
        <f>'EScalc Special'!Q151</f>
        <v/>
      </c>
      <c r="D151" s="326" t="str">
        <f t="shared" si="40"/>
        <v xml:space="preserve"> </v>
      </c>
      <c r="E151" s="328" t="str">
        <f t="shared" si="41"/>
        <v xml:space="preserve"> </v>
      </c>
      <c r="F151" s="315" t="str">
        <f ca="1">'EScalc Special'!Y151</f>
        <v xml:space="preserve"> </v>
      </c>
      <c r="G151" s="312"/>
      <c r="H151" s="298" t="str">
        <f t="shared" si="42"/>
        <v>N</v>
      </c>
      <c r="I151" s="299">
        <f t="shared" ca="1" si="43"/>
        <v>0</v>
      </c>
      <c r="J151" s="300" t="str">
        <f t="shared" ca="1" si="46"/>
        <v>X</v>
      </c>
      <c r="K151" s="316" t="str">
        <f t="shared" ca="1" si="44"/>
        <v>X</v>
      </c>
      <c r="L151" s="319" t="str">
        <f t="shared" ca="1" si="45"/>
        <v>X</v>
      </c>
      <c r="M151" s="312"/>
      <c r="N151" s="301" t="str">
        <f t="shared" si="37"/>
        <v>N</v>
      </c>
      <c r="O151" s="302">
        <f t="shared" ca="1" si="38"/>
        <v>0</v>
      </c>
      <c r="P151" s="303" t="str">
        <f t="shared" ca="1" si="47"/>
        <v>X</v>
      </c>
      <c r="Q151" s="317" t="str">
        <f t="shared" ca="1" si="39"/>
        <v>X</v>
      </c>
      <c r="R151" s="323" t="str">
        <f t="shared" ca="1" si="48"/>
        <v>X</v>
      </c>
    </row>
    <row r="152" spans="1:18" x14ac:dyDescent="0.2">
      <c r="A152" s="61" t="str">
        <f>'EScalc Special'!R152</f>
        <v>Period</v>
      </c>
      <c r="B152" s="25" t="str">
        <f>'EScalc Special'!P152</f>
        <v/>
      </c>
      <c r="C152" s="25" t="str">
        <f>'EScalc Special'!Q152</f>
        <v/>
      </c>
      <c r="D152" s="326" t="str">
        <f t="shared" si="40"/>
        <v xml:space="preserve"> </v>
      </c>
      <c r="E152" s="328" t="str">
        <f t="shared" si="41"/>
        <v xml:space="preserve"> </v>
      </c>
      <c r="F152" s="315" t="str">
        <f ca="1">'EScalc Special'!Y152</f>
        <v xml:space="preserve"> </v>
      </c>
      <c r="G152" s="312"/>
      <c r="H152" s="298" t="str">
        <f t="shared" si="42"/>
        <v>N</v>
      </c>
      <c r="I152" s="299">
        <f t="shared" ca="1" si="43"/>
        <v>0</v>
      </c>
      <c r="J152" s="300" t="str">
        <f t="shared" ca="1" si="46"/>
        <v>X</v>
      </c>
      <c r="K152" s="316" t="str">
        <f t="shared" ca="1" si="44"/>
        <v>X</v>
      </c>
      <c r="L152" s="319" t="str">
        <f t="shared" ca="1" si="45"/>
        <v>X</v>
      </c>
      <c r="M152" s="312"/>
      <c r="N152" s="301" t="str">
        <f t="shared" si="37"/>
        <v>N</v>
      </c>
      <c r="O152" s="302">
        <f t="shared" ca="1" si="38"/>
        <v>0</v>
      </c>
      <c r="P152" s="303" t="str">
        <f t="shared" ca="1" si="47"/>
        <v>X</v>
      </c>
      <c r="Q152" s="317" t="str">
        <f t="shared" ca="1" si="39"/>
        <v>X</v>
      </c>
      <c r="R152" s="323" t="str">
        <f t="shared" ca="1" si="48"/>
        <v>X</v>
      </c>
    </row>
    <row r="153" spans="1:18" x14ac:dyDescent="0.2">
      <c r="A153" s="61" t="str">
        <f>'EScalc Special'!R153</f>
        <v>Period</v>
      </c>
      <c r="B153" s="25" t="str">
        <f>'EScalc Special'!P153</f>
        <v/>
      </c>
      <c r="C153" s="25" t="str">
        <f>'EScalc Special'!Q153</f>
        <v/>
      </c>
      <c r="D153" s="326" t="str">
        <f t="shared" si="40"/>
        <v xml:space="preserve"> </v>
      </c>
      <c r="E153" s="328" t="str">
        <f t="shared" si="41"/>
        <v xml:space="preserve"> </v>
      </c>
      <c r="F153" s="315" t="str">
        <f ca="1">'EScalc Special'!Y153</f>
        <v xml:space="preserve"> </v>
      </c>
      <c r="G153" s="312"/>
      <c r="H153" s="298" t="str">
        <f t="shared" si="42"/>
        <v>N</v>
      </c>
      <c r="I153" s="299">
        <f t="shared" ca="1" si="43"/>
        <v>0</v>
      </c>
      <c r="J153" s="300" t="str">
        <f t="shared" ca="1" si="46"/>
        <v>X</v>
      </c>
      <c r="K153" s="316" t="str">
        <f t="shared" ca="1" si="44"/>
        <v>X</v>
      </c>
      <c r="L153" s="319" t="str">
        <f t="shared" ca="1" si="45"/>
        <v>X</v>
      </c>
      <c r="M153" s="312"/>
      <c r="N153" s="301" t="str">
        <f t="shared" si="37"/>
        <v>N</v>
      </c>
      <c r="O153" s="302">
        <f t="shared" ca="1" si="38"/>
        <v>0</v>
      </c>
      <c r="P153" s="303" t="str">
        <f t="shared" ca="1" si="47"/>
        <v>X</v>
      </c>
      <c r="Q153" s="317" t="str">
        <f t="shared" ca="1" si="39"/>
        <v>X</v>
      </c>
      <c r="R153" s="323" t="str">
        <f t="shared" ca="1" si="48"/>
        <v>X</v>
      </c>
    </row>
    <row r="154" spans="1:18" x14ac:dyDescent="0.2">
      <c r="A154" s="61" t="str">
        <f>'EScalc Special'!R154</f>
        <v>Period</v>
      </c>
      <c r="B154" s="25" t="str">
        <f>'EScalc Special'!P154</f>
        <v/>
      </c>
      <c r="C154" s="25" t="str">
        <f>'EScalc Special'!Q154</f>
        <v/>
      </c>
      <c r="D154" s="326" t="str">
        <f t="shared" si="40"/>
        <v xml:space="preserve"> </v>
      </c>
      <c r="E154" s="328" t="str">
        <f t="shared" si="41"/>
        <v xml:space="preserve"> </v>
      </c>
      <c r="F154" s="315" t="str">
        <f ca="1">'EScalc Special'!Y154</f>
        <v xml:space="preserve"> </v>
      </c>
      <c r="G154" s="312"/>
      <c r="H154" s="298" t="str">
        <f t="shared" si="42"/>
        <v>N</v>
      </c>
      <c r="I154" s="299">
        <f t="shared" ca="1" si="43"/>
        <v>0</v>
      </c>
      <c r="J154" s="300" t="str">
        <f t="shared" ca="1" si="46"/>
        <v>X</v>
      </c>
      <c r="K154" s="316" t="str">
        <f t="shared" ca="1" si="44"/>
        <v>X</v>
      </c>
      <c r="L154" s="319" t="str">
        <f t="shared" ca="1" si="45"/>
        <v>X</v>
      </c>
      <c r="M154" s="312"/>
      <c r="N154" s="301" t="str">
        <f t="shared" si="37"/>
        <v>N</v>
      </c>
      <c r="O154" s="302">
        <f t="shared" ca="1" si="38"/>
        <v>0</v>
      </c>
      <c r="P154" s="303" t="str">
        <f t="shared" ca="1" si="47"/>
        <v>X</v>
      </c>
      <c r="Q154" s="317" t="str">
        <f t="shared" ca="1" si="39"/>
        <v>X</v>
      </c>
      <c r="R154" s="323" t="str">
        <f t="shared" ca="1" si="48"/>
        <v>X</v>
      </c>
    </row>
    <row r="155" spans="1:18" x14ac:dyDescent="0.2">
      <c r="A155" s="61" t="str">
        <f>'EScalc Special'!R155</f>
        <v>Period</v>
      </c>
      <c r="B155" s="25" t="str">
        <f>'EScalc Special'!P155</f>
        <v/>
      </c>
      <c r="C155" s="25" t="str">
        <f>'EScalc Special'!Q155</f>
        <v/>
      </c>
      <c r="D155" s="326" t="str">
        <f t="shared" si="40"/>
        <v xml:space="preserve"> </v>
      </c>
      <c r="E155" s="328" t="str">
        <f t="shared" si="41"/>
        <v xml:space="preserve"> </v>
      </c>
      <c r="F155" s="315" t="str">
        <f ca="1">'EScalc Special'!Y155</f>
        <v xml:space="preserve"> </v>
      </c>
      <c r="G155" s="312"/>
      <c r="H155" s="298" t="str">
        <f t="shared" si="42"/>
        <v>N</v>
      </c>
      <c r="I155" s="299">
        <f t="shared" ca="1" si="43"/>
        <v>0</v>
      </c>
      <c r="J155" s="300" t="str">
        <f t="shared" ca="1" si="46"/>
        <v>X</v>
      </c>
      <c r="K155" s="316" t="str">
        <f t="shared" ca="1" si="44"/>
        <v>X</v>
      </c>
      <c r="L155" s="319" t="str">
        <f t="shared" ca="1" si="45"/>
        <v>X</v>
      </c>
      <c r="M155" s="312"/>
      <c r="N155" s="301" t="str">
        <f t="shared" si="37"/>
        <v>N</v>
      </c>
      <c r="O155" s="302">
        <f t="shared" ca="1" si="38"/>
        <v>0</v>
      </c>
      <c r="P155" s="303" t="str">
        <f t="shared" ca="1" si="47"/>
        <v>X</v>
      </c>
      <c r="Q155" s="317" t="str">
        <f t="shared" ca="1" si="39"/>
        <v>X</v>
      </c>
      <c r="R155" s="323" t="str">
        <f t="shared" ca="1" si="48"/>
        <v>X</v>
      </c>
    </row>
    <row r="156" spans="1:18" x14ac:dyDescent="0.2">
      <c r="A156" s="61" t="str">
        <f>'EScalc Special'!R156</f>
        <v>Period</v>
      </c>
      <c r="B156" s="25" t="str">
        <f>'EScalc Special'!P156</f>
        <v/>
      </c>
      <c r="C156" s="25" t="str">
        <f>'EScalc Special'!Q156</f>
        <v/>
      </c>
      <c r="D156" s="326" t="str">
        <f t="shared" si="40"/>
        <v xml:space="preserve"> </v>
      </c>
      <c r="E156" s="328" t="str">
        <f t="shared" si="41"/>
        <v xml:space="preserve"> </v>
      </c>
      <c r="F156" s="315" t="str">
        <f ca="1">'EScalc Special'!Y156</f>
        <v xml:space="preserve"> </v>
      </c>
      <c r="G156" s="312"/>
      <c r="H156" s="298" t="str">
        <f t="shared" si="42"/>
        <v>N</v>
      </c>
      <c r="I156" s="299">
        <f t="shared" ca="1" si="43"/>
        <v>0</v>
      </c>
      <c r="J156" s="300" t="str">
        <f t="shared" ca="1" si="46"/>
        <v>X</v>
      </c>
      <c r="K156" s="316" t="str">
        <f t="shared" ca="1" si="44"/>
        <v>X</v>
      </c>
      <c r="L156" s="319" t="str">
        <f t="shared" ca="1" si="45"/>
        <v>X</v>
      </c>
      <c r="M156" s="312"/>
      <c r="N156" s="301" t="str">
        <f t="shared" si="37"/>
        <v>N</v>
      </c>
      <c r="O156" s="302">
        <f t="shared" ca="1" si="38"/>
        <v>0</v>
      </c>
      <c r="P156" s="303" t="str">
        <f t="shared" ca="1" si="47"/>
        <v>X</v>
      </c>
      <c r="Q156" s="317" t="str">
        <f t="shared" ca="1" si="39"/>
        <v>X</v>
      </c>
      <c r="R156" s="323" t="str">
        <f t="shared" ca="1" si="48"/>
        <v>X</v>
      </c>
    </row>
    <row r="157" spans="1:18" x14ac:dyDescent="0.2">
      <c r="A157" s="61" t="str">
        <f>'EScalc Special'!R157</f>
        <v>Period</v>
      </c>
      <c r="B157" s="25" t="str">
        <f>'EScalc Special'!P157</f>
        <v/>
      </c>
      <c r="C157" s="25" t="str">
        <f>'EScalc Special'!Q157</f>
        <v/>
      </c>
      <c r="D157" s="326" t="str">
        <f t="shared" si="40"/>
        <v xml:space="preserve"> </v>
      </c>
      <c r="E157" s="328" t="str">
        <f t="shared" si="41"/>
        <v xml:space="preserve"> </v>
      </c>
      <c r="F157" s="315" t="str">
        <f ca="1">'EScalc Special'!Y157</f>
        <v xml:space="preserve"> </v>
      </c>
      <c r="G157" s="312"/>
      <c r="H157" s="298" t="str">
        <f t="shared" si="42"/>
        <v>N</v>
      </c>
      <c r="I157" s="299">
        <f t="shared" ca="1" si="43"/>
        <v>0</v>
      </c>
      <c r="J157" s="300" t="str">
        <f t="shared" ca="1" si="46"/>
        <v>X</v>
      </c>
      <c r="K157" s="316" t="str">
        <f t="shared" ca="1" si="44"/>
        <v>X</v>
      </c>
      <c r="L157" s="319" t="str">
        <f t="shared" ca="1" si="45"/>
        <v>X</v>
      </c>
      <c r="M157" s="312"/>
      <c r="N157" s="301" t="str">
        <f t="shared" si="37"/>
        <v>N</v>
      </c>
      <c r="O157" s="302">
        <f t="shared" ca="1" si="38"/>
        <v>0</v>
      </c>
      <c r="P157" s="303" t="str">
        <f t="shared" ca="1" si="47"/>
        <v>X</v>
      </c>
      <c r="Q157" s="317" t="str">
        <f t="shared" ca="1" si="39"/>
        <v>X</v>
      </c>
      <c r="R157" s="323" t="str">
        <f t="shared" ca="1" si="48"/>
        <v>X</v>
      </c>
    </row>
    <row r="158" spans="1:18" x14ac:dyDescent="0.2">
      <c r="A158" s="61" t="str">
        <f>'EScalc Special'!R158</f>
        <v>Period</v>
      </c>
      <c r="B158" s="25" t="str">
        <f>'EScalc Special'!P158</f>
        <v/>
      </c>
      <c r="C158" s="25" t="str">
        <f>'EScalc Special'!Q158</f>
        <v/>
      </c>
      <c r="D158" s="326" t="str">
        <f t="shared" si="40"/>
        <v xml:space="preserve"> </v>
      </c>
      <c r="E158" s="328" t="str">
        <f t="shared" si="41"/>
        <v xml:space="preserve"> </v>
      </c>
      <c r="F158" s="315" t="str">
        <f ca="1">'EScalc Special'!Y158</f>
        <v xml:space="preserve"> </v>
      </c>
      <c r="G158" s="312"/>
      <c r="H158" s="298" t="str">
        <f t="shared" si="42"/>
        <v>N</v>
      </c>
      <c r="I158" s="299">
        <f t="shared" ca="1" si="43"/>
        <v>0</v>
      </c>
      <c r="J158" s="300" t="str">
        <f t="shared" ca="1" si="46"/>
        <v>X</v>
      </c>
      <c r="K158" s="316" t="str">
        <f t="shared" ca="1" si="44"/>
        <v>X</v>
      </c>
      <c r="L158" s="319" t="str">
        <f t="shared" ca="1" si="45"/>
        <v>X</v>
      </c>
      <c r="M158" s="312"/>
      <c r="N158" s="301" t="str">
        <f t="shared" si="37"/>
        <v>N</v>
      </c>
      <c r="O158" s="302">
        <f t="shared" ca="1" si="38"/>
        <v>0</v>
      </c>
      <c r="P158" s="303" t="str">
        <f t="shared" ca="1" si="47"/>
        <v>X</v>
      </c>
      <c r="Q158" s="317" t="str">
        <f t="shared" ca="1" si="39"/>
        <v>X</v>
      </c>
      <c r="R158" s="323" t="str">
        <f t="shared" ca="1" si="48"/>
        <v>X</v>
      </c>
    </row>
    <row r="159" spans="1:18" x14ac:dyDescent="0.2">
      <c r="A159" s="61" t="str">
        <f>'EScalc Special'!R159</f>
        <v>Period</v>
      </c>
      <c r="B159" s="25" t="str">
        <f>'EScalc Special'!P159</f>
        <v/>
      </c>
      <c r="C159" s="25" t="str">
        <f>'EScalc Special'!Q159</f>
        <v/>
      </c>
      <c r="D159" s="326" t="str">
        <f t="shared" si="40"/>
        <v xml:space="preserve"> </v>
      </c>
      <c r="E159" s="328" t="str">
        <f t="shared" si="41"/>
        <v xml:space="preserve"> </v>
      </c>
      <c r="F159" s="315" t="str">
        <f ca="1">'EScalc Special'!Y159</f>
        <v xml:space="preserve"> </v>
      </c>
      <c r="G159" s="312"/>
      <c r="H159" s="298" t="str">
        <f t="shared" si="42"/>
        <v>N</v>
      </c>
      <c r="I159" s="299">
        <f t="shared" ca="1" si="43"/>
        <v>0</v>
      </c>
      <c r="J159" s="300" t="str">
        <f t="shared" ca="1" si="46"/>
        <v>X</v>
      </c>
      <c r="K159" s="316" t="str">
        <f t="shared" ca="1" si="44"/>
        <v>X</v>
      </c>
      <c r="L159" s="319" t="str">
        <f t="shared" ca="1" si="45"/>
        <v>X</v>
      </c>
      <c r="M159" s="312"/>
      <c r="N159" s="301" t="str">
        <f t="shared" si="37"/>
        <v>N</v>
      </c>
      <c r="O159" s="302">
        <f t="shared" ca="1" si="38"/>
        <v>0</v>
      </c>
      <c r="P159" s="303" t="str">
        <f t="shared" ca="1" si="47"/>
        <v>X</v>
      </c>
      <c r="Q159" s="317" t="str">
        <f t="shared" ca="1" si="39"/>
        <v>X</v>
      </c>
      <c r="R159" s="323" t="str">
        <f t="shared" ca="1" si="48"/>
        <v>X</v>
      </c>
    </row>
    <row r="160" spans="1:18" x14ac:dyDescent="0.2">
      <c r="A160" s="61" t="str">
        <f>'EScalc Special'!R160</f>
        <v>Period</v>
      </c>
      <c r="B160" s="25" t="str">
        <f>'EScalc Special'!P160</f>
        <v/>
      </c>
      <c r="C160" s="25" t="str">
        <f>'EScalc Special'!Q160</f>
        <v/>
      </c>
      <c r="D160" s="326" t="str">
        <f t="shared" si="40"/>
        <v xml:space="preserve"> </v>
      </c>
      <c r="E160" s="328" t="str">
        <f t="shared" si="41"/>
        <v xml:space="preserve"> </v>
      </c>
      <c r="F160" s="315" t="str">
        <f ca="1">'EScalc Special'!Y160</f>
        <v xml:space="preserve"> </v>
      </c>
      <c r="G160" s="312"/>
      <c r="H160" s="298" t="str">
        <f t="shared" si="42"/>
        <v>N</v>
      </c>
      <c r="I160" s="299">
        <f t="shared" ca="1" si="43"/>
        <v>0</v>
      </c>
      <c r="J160" s="300" t="str">
        <f t="shared" ca="1" si="46"/>
        <v>X</v>
      </c>
      <c r="K160" s="316" t="str">
        <f t="shared" ca="1" si="44"/>
        <v>X</v>
      </c>
      <c r="L160" s="319" t="str">
        <f t="shared" ca="1" si="45"/>
        <v>X</v>
      </c>
      <c r="M160" s="312"/>
      <c r="N160" s="301" t="str">
        <f t="shared" si="37"/>
        <v>N</v>
      </c>
      <c r="O160" s="302">
        <f t="shared" ca="1" si="38"/>
        <v>0</v>
      </c>
      <c r="P160" s="303" t="str">
        <f t="shared" ca="1" si="47"/>
        <v>X</v>
      </c>
      <c r="Q160" s="317" t="str">
        <f t="shared" ca="1" si="39"/>
        <v>X</v>
      </c>
      <c r="R160" s="323" t="str">
        <f t="shared" ca="1" si="48"/>
        <v>X</v>
      </c>
    </row>
    <row r="161" spans="1:18" x14ac:dyDescent="0.2">
      <c r="A161" s="61" t="str">
        <f>'EScalc Special'!R161</f>
        <v>Period</v>
      </c>
      <c r="B161" s="25" t="str">
        <f>'EScalc Special'!P161</f>
        <v/>
      </c>
      <c r="C161" s="25" t="str">
        <f>'EScalc Special'!Q161</f>
        <v/>
      </c>
      <c r="D161" s="326" t="str">
        <f t="shared" si="40"/>
        <v xml:space="preserve"> </v>
      </c>
      <c r="E161" s="328" t="str">
        <f t="shared" si="41"/>
        <v xml:space="preserve"> </v>
      </c>
      <c r="F161" s="315" t="str">
        <f ca="1">'EScalc Special'!Y161</f>
        <v xml:space="preserve"> </v>
      </c>
      <c r="G161" s="312"/>
      <c r="H161" s="298" t="str">
        <f t="shared" si="42"/>
        <v>N</v>
      </c>
      <c r="I161" s="299">
        <f t="shared" ca="1" si="43"/>
        <v>0</v>
      </c>
      <c r="J161" s="300" t="str">
        <f t="shared" ca="1" si="46"/>
        <v>X</v>
      </c>
      <c r="K161" s="316" t="str">
        <f t="shared" ca="1" si="44"/>
        <v>X</v>
      </c>
      <c r="L161" s="319" t="str">
        <f t="shared" ca="1" si="45"/>
        <v>X</v>
      </c>
      <c r="M161" s="312"/>
      <c r="N161" s="301" t="str">
        <f t="shared" si="37"/>
        <v>N</v>
      </c>
      <c r="O161" s="302">
        <f t="shared" ca="1" si="38"/>
        <v>0</v>
      </c>
      <c r="P161" s="303" t="str">
        <f t="shared" ca="1" si="47"/>
        <v>X</v>
      </c>
      <c r="Q161" s="317" t="str">
        <f t="shared" ca="1" si="39"/>
        <v>X</v>
      </c>
      <c r="R161" s="323" t="str">
        <f t="shared" ca="1" si="48"/>
        <v>X</v>
      </c>
    </row>
    <row r="162" spans="1:18" x14ac:dyDescent="0.2">
      <c r="A162" s="61" t="str">
        <f>'EScalc Special'!R162</f>
        <v>Period</v>
      </c>
      <c r="B162" s="25" t="str">
        <f>'EScalc Special'!P162</f>
        <v/>
      </c>
      <c r="C162" s="25" t="str">
        <f>'EScalc Special'!Q162</f>
        <v/>
      </c>
      <c r="D162" s="326" t="str">
        <f t="shared" si="40"/>
        <v xml:space="preserve"> </v>
      </c>
      <c r="E162" s="328" t="str">
        <f t="shared" si="41"/>
        <v xml:space="preserve"> </v>
      </c>
      <c r="F162" s="315" t="str">
        <f ca="1">'EScalc Special'!Y162</f>
        <v xml:space="preserve"> </v>
      </c>
      <c r="G162" s="312"/>
      <c r="H162" s="298" t="str">
        <f t="shared" si="42"/>
        <v>N</v>
      </c>
      <c r="I162" s="299">
        <f t="shared" ca="1" si="43"/>
        <v>0</v>
      </c>
      <c r="J162" s="300" t="str">
        <f t="shared" ca="1" si="46"/>
        <v>X</v>
      </c>
      <c r="K162" s="316" t="str">
        <f t="shared" ca="1" si="44"/>
        <v>X</v>
      </c>
      <c r="L162" s="319" t="str">
        <f t="shared" ca="1" si="45"/>
        <v>X</v>
      </c>
      <c r="M162" s="312"/>
      <c r="N162" s="301" t="str">
        <f t="shared" si="37"/>
        <v>N</v>
      </c>
      <c r="O162" s="302">
        <f t="shared" ca="1" si="38"/>
        <v>0</v>
      </c>
      <c r="P162" s="303" t="str">
        <f t="shared" ca="1" si="47"/>
        <v>X</v>
      </c>
      <c r="Q162" s="317" t="str">
        <f t="shared" ca="1" si="39"/>
        <v>X</v>
      </c>
      <c r="R162" s="323" t="str">
        <f t="shared" ca="1" si="48"/>
        <v>X</v>
      </c>
    </row>
    <row r="163" spans="1:18" x14ac:dyDescent="0.2">
      <c r="A163" s="61" t="str">
        <f>'EScalc Special'!R163</f>
        <v>Period</v>
      </c>
      <c r="B163" s="25" t="str">
        <f>'EScalc Special'!P163</f>
        <v/>
      </c>
      <c r="C163" s="25" t="str">
        <f>'EScalc Special'!Q163</f>
        <v/>
      </c>
      <c r="D163" s="326" t="str">
        <f t="shared" si="40"/>
        <v xml:space="preserve"> </v>
      </c>
      <c r="E163" s="328" t="str">
        <f t="shared" si="41"/>
        <v xml:space="preserve"> </v>
      </c>
      <c r="F163" s="315" t="str">
        <f ca="1">'EScalc Special'!Y163</f>
        <v xml:space="preserve"> </v>
      </c>
      <c r="G163" s="312"/>
      <c r="H163" s="298" t="str">
        <f t="shared" si="42"/>
        <v>N</v>
      </c>
      <c r="I163" s="299">
        <f t="shared" ca="1" si="43"/>
        <v>0</v>
      </c>
      <c r="J163" s="300" t="str">
        <f t="shared" ca="1" si="46"/>
        <v>X</v>
      </c>
      <c r="K163" s="316" t="str">
        <f t="shared" ca="1" si="44"/>
        <v>X</v>
      </c>
      <c r="L163" s="319" t="str">
        <f t="shared" ca="1" si="45"/>
        <v>X</v>
      </c>
      <c r="M163" s="312"/>
      <c r="N163" s="301" t="str">
        <f t="shared" ref="N163:N194" si="49">IF(C163 = "XX", A163, "N")</f>
        <v>N</v>
      </c>
      <c r="O163" s="302">
        <f t="shared" ref="O163:O194" ca="1" si="50">IF(ISNUMBER(N163), IF(OFFSET($N$2, N163-1,0) = "N", 1, O162 + 1), 0)</f>
        <v>0</v>
      </c>
      <c r="P163" s="303" t="str">
        <f t="shared" ca="1" si="47"/>
        <v>X</v>
      </c>
      <c r="Q163" s="317" t="str">
        <f t="shared" ref="Q163:Q194" ca="1" si="51" xml:space="preserve"> IF(AND(ISNUMBER(OFFSET(N163,P163-1,0)), ISNUMBER(N163)),(OFFSET(C163, P163, 0) -IF(O163 =1, C162, "X"))/(P163 + 1), "X")</f>
        <v>X</v>
      </c>
      <c r="R163" s="323" t="str">
        <f t="shared" ca="1" si="48"/>
        <v>X</v>
      </c>
    </row>
    <row r="164" spans="1:18" x14ac:dyDescent="0.2">
      <c r="A164" s="61" t="str">
        <f>'EScalc Special'!R164</f>
        <v>Period</v>
      </c>
      <c r="B164" s="25" t="str">
        <f>'EScalc Special'!P164</f>
        <v/>
      </c>
      <c r="C164" s="25" t="str">
        <f>'EScalc Special'!Q164</f>
        <v/>
      </c>
      <c r="D164" s="326" t="str">
        <f t="shared" si="40"/>
        <v xml:space="preserve"> </v>
      </c>
      <c r="E164" s="328" t="str">
        <f t="shared" si="41"/>
        <v xml:space="preserve"> </v>
      </c>
      <c r="F164" s="315" t="str">
        <f ca="1">'EScalc Special'!Y164</f>
        <v xml:space="preserve"> </v>
      </c>
      <c r="G164" s="312"/>
      <c r="H164" s="298" t="str">
        <f t="shared" si="42"/>
        <v>N</v>
      </c>
      <c r="I164" s="299">
        <f t="shared" ca="1" si="43"/>
        <v>0</v>
      </c>
      <c r="J164" s="300" t="str">
        <f t="shared" ca="1" si="46"/>
        <v>X</v>
      </c>
      <c r="K164" s="316" t="str">
        <f t="shared" ca="1" si="44"/>
        <v>X</v>
      </c>
      <c r="L164" s="319" t="str">
        <f t="shared" ca="1" si="45"/>
        <v>X</v>
      </c>
      <c r="M164" s="312"/>
      <c r="N164" s="301" t="str">
        <f t="shared" si="49"/>
        <v>N</v>
      </c>
      <c r="O164" s="302">
        <f t="shared" ca="1" si="50"/>
        <v>0</v>
      </c>
      <c r="P164" s="303" t="str">
        <f t="shared" ca="1" si="47"/>
        <v>X</v>
      </c>
      <c r="Q164" s="317" t="str">
        <f t="shared" ca="1" si="51"/>
        <v>X</v>
      </c>
      <c r="R164" s="323" t="str">
        <f t="shared" ca="1" si="48"/>
        <v>X</v>
      </c>
    </row>
    <row r="165" spans="1:18" x14ac:dyDescent="0.2">
      <c r="A165" s="61" t="str">
        <f>'EScalc Special'!R165</f>
        <v>Period</v>
      </c>
      <c r="B165" s="25" t="str">
        <f>'EScalc Special'!P165</f>
        <v/>
      </c>
      <c r="C165" s="25" t="str">
        <f>'EScalc Special'!Q165</f>
        <v/>
      </c>
      <c r="D165" s="326" t="str">
        <f t="shared" si="40"/>
        <v xml:space="preserve"> </v>
      </c>
      <c r="E165" s="328" t="str">
        <f t="shared" si="41"/>
        <v xml:space="preserve"> </v>
      </c>
      <c r="F165" s="315" t="str">
        <f ca="1">'EScalc Special'!Y165</f>
        <v xml:space="preserve"> </v>
      </c>
      <c r="G165" s="312"/>
      <c r="H165" s="298" t="str">
        <f t="shared" si="42"/>
        <v>N</v>
      </c>
      <c r="I165" s="299">
        <f t="shared" ca="1" si="43"/>
        <v>0</v>
      </c>
      <c r="J165" s="300" t="str">
        <f t="shared" ca="1" si="46"/>
        <v>X</v>
      </c>
      <c r="K165" s="316" t="str">
        <f t="shared" ca="1" si="44"/>
        <v>X</v>
      </c>
      <c r="L165" s="319" t="str">
        <f t="shared" ca="1" si="45"/>
        <v>X</v>
      </c>
      <c r="M165" s="312"/>
      <c r="N165" s="301" t="str">
        <f t="shared" si="49"/>
        <v>N</v>
      </c>
      <c r="O165" s="302">
        <f t="shared" ca="1" si="50"/>
        <v>0</v>
      </c>
      <c r="P165" s="303" t="str">
        <f t="shared" ca="1" si="47"/>
        <v>X</v>
      </c>
      <c r="Q165" s="317" t="str">
        <f t="shared" ca="1" si="51"/>
        <v>X</v>
      </c>
      <c r="R165" s="323" t="str">
        <f t="shared" ca="1" si="48"/>
        <v>X</v>
      </c>
    </row>
    <row r="166" spans="1:18" x14ac:dyDescent="0.2">
      <c r="A166" s="61" t="str">
        <f>'EScalc Special'!R166</f>
        <v>Period</v>
      </c>
      <c r="B166" s="25" t="str">
        <f>'EScalc Special'!P166</f>
        <v/>
      </c>
      <c r="C166" s="25" t="str">
        <f>'EScalc Special'!Q166</f>
        <v/>
      </c>
      <c r="D166" s="326" t="str">
        <f t="shared" si="40"/>
        <v xml:space="preserve"> </v>
      </c>
      <c r="E166" s="328" t="str">
        <f t="shared" si="41"/>
        <v xml:space="preserve"> </v>
      </c>
      <c r="F166" s="315" t="str">
        <f ca="1">'EScalc Special'!Y166</f>
        <v xml:space="preserve"> </v>
      </c>
      <c r="G166" s="312"/>
      <c r="H166" s="298" t="str">
        <f t="shared" si="42"/>
        <v>N</v>
      </c>
      <c r="I166" s="299">
        <f t="shared" ca="1" si="43"/>
        <v>0</v>
      </c>
      <c r="J166" s="300" t="str">
        <f t="shared" ca="1" si="46"/>
        <v>X</v>
      </c>
      <c r="K166" s="316" t="str">
        <f t="shared" ca="1" si="44"/>
        <v>X</v>
      </c>
      <c r="L166" s="319" t="str">
        <f t="shared" ca="1" si="45"/>
        <v>X</v>
      </c>
      <c r="M166" s="312"/>
      <c r="N166" s="301" t="str">
        <f t="shared" si="49"/>
        <v>N</v>
      </c>
      <c r="O166" s="302">
        <f t="shared" ca="1" si="50"/>
        <v>0</v>
      </c>
      <c r="P166" s="303" t="str">
        <f t="shared" ca="1" si="47"/>
        <v>X</v>
      </c>
      <c r="Q166" s="317" t="str">
        <f t="shared" ca="1" si="51"/>
        <v>X</v>
      </c>
      <c r="R166" s="323" t="str">
        <f t="shared" ca="1" si="48"/>
        <v>X</v>
      </c>
    </row>
    <row r="167" spans="1:18" x14ac:dyDescent="0.2">
      <c r="A167" s="61" t="str">
        <f>'EScalc Special'!R167</f>
        <v>Period</v>
      </c>
      <c r="B167" s="25" t="str">
        <f>'EScalc Special'!P167</f>
        <v/>
      </c>
      <c r="C167" s="25" t="str">
        <f>'EScalc Special'!Q167</f>
        <v/>
      </c>
      <c r="D167" s="326" t="str">
        <f t="shared" si="40"/>
        <v xml:space="preserve"> </v>
      </c>
      <c r="E167" s="328" t="str">
        <f t="shared" si="41"/>
        <v xml:space="preserve"> </v>
      </c>
      <c r="F167" s="315" t="str">
        <f ca="1">'EScalc Special'!Y167</f>
        <v xml:space="preserve"> </v>
      </c>
      <c r="G167" s="312"/>
      <c r="H167" s="298" t="str">
        <f t="shared" si="42"/>
        <v>N</v>
      </c>
      <c r="I167" s="299">
        <f t="shared" ca="1" si="43"/>
        <v>0</v>
      </c>
      <c r="J167" s="300" t="str">
        <f t="shared" ca="1" si="46"/>
        <v>X</v>
      </c>
      <c r="K167" s="316" t="str">
        <f t="shared" ca="1" si="44"/>
        <v>X</v>
      </c>
      <c r="L167" s="319" t="str">
        <f t="shared" ca="1" si="45"/>
        <v>X</v>
      </c>
      <c r="M167" s="312"/>
      <c r="N167" s="301" t="str">
        <f t="shared" si="49"/>
        <v>N</v>
      </c>
      <c r="O167" s="302">
        <f t="shared" ca="1" si="50"/>
        <v>0</v>
      </c>
      <c r="P167" s="303" t="str">
        <f t="shared" ca="1" si="47"/>
        <v>X</v>
      </c>
      <c r="Q167" s="317" t="str">
        <f t="shared" ca="1" si="51"/>
        <v>X</v>
      </c>
      <c r="R167" s="323" t="str">
        <f t="shared" ca="1" si="48"/>
        <v>X</v>
      </c>
    </row>
    <row r="168" spans="1:18" x14ac:dyDescent="0.2">
      <c r="A168" s="61" t="str">
        <f>'EScalc Special'!R168</f>
        <v>Period</v>
      </c>
      <c r="B168" s="25" t="str">
        <f>'EScalc Special'!P168</f>
        <v/>
      </c>
      <c r="C168" s="25" t="str">
        <f>'EScalc Special'!Q168</f>
        <v/>
      </c>
      <c r="D168" s="326" t="str">
        <f t="shared" si="40"/>
        <v xml:space="preserve"> </v>
      </c>
      <c r="E168" s="328" t="str">
        <f t="shared" si="41"/>
        <v xml:space="preserve"> </v>
      </c>
      <c r="F168" s="315" t="str">
        <f ca="1">'EScalc Special'!Y168</f>
        <v xml:space="preserve"> </v>
      </c>
      <c r="G168" s="312"/>
      <c r="H168" s="298" t="str">
        <f t="shared" si="42"/>
        <v>N</v>
      </c>
      <c r="I168" s="299">
        <f t="shared" ca="1" si="43"/>
        <v>0</v>
      </c>
      <c r="J168" s="300" t="str">
        <f t="shared" ca="1" si="46"/>
        <v>X</v>
      </c>
      <c r="K168" s="316" t="str">
        <f t="shared" ca="1" si="44"/>
        <v>X</v>
      </c>
      <c r="L168" s="319" t="str">
        <f t="shared" ca="1" si="45"/>
        <v>X</v>
      </c>
      <c r="M168" s="312"/>
      <c r="N168" s="301" t="str">
        <f t="shared" si="49"/>
        <v>N</v>
      </c>
      <c r="O168" s="302">
        <f t="shared" ca="1" si="50"/>
        <v>0</v>
      </c>
      <c r="P168" s="303" t="str">
        <f t="shared" ca="1" si="47"/>
        <v>X</v>
      </c>
      <c r="Q168" s="317" t="str">
        <f t="shared" ca="1" si="51"/>
        <v>X</v>
      </c>
      <c r="R168" s="323" t="str">
        <f t="shared" ca="1" si="48"/>
        <v>X</v>
      </c>
    </row>
    <row r="169" spans="1:18" x14ac:dyDescent="0.2">
      <c r="A169" s="61" t="str">
        <f>'EScalc Special'!R169</f>
        <v>Period</v>
      </c>
      <c r="B169" s="25" t="str">
        <f>'EScalc Special'!P169</f>
        <v/>
      </c>
      <c r="C169" s="25" t="str">
        <f>'EScalc Special'!Q169</f>
        <v/>
      </c>
      <c r="D169" s="326" t="str">
        <f t="shared" si="40"/>
        <v xml:space="preserve"> </v>
      </c>
      <c r="E169" s="328" t="str">
        <f t="shared" si="41"/>
        <v xml:space="preserve"> </v>
      </c>
      <c r="F169" s="315" t="str">
        <f ca="1">'EScalc Special'!Y169</f>
        <v xml:space="preserve"> </v>
      </c>
      <c r="G169" s="312"/>
      <c r="H169" s="298" t="str">
        <f t="shared" si="42"/>
        <v>N</v>
      </c>
      <c r="I169" s="299">
        <f t="shared" ca="1" si="43"/>
        <v>0</v>
      </c>
      <c r="J169" s="300" t="str">
        <f t="shared" ca="1" si="46"/>
        <v>X</v>
      </c>
      <c r="K169" s="316" t="str">
        <f t="shared" ca="1" si="44"/>
        <v>X</v>
      </c>
      <c r="L169" s="319" t="str">
        <f t="shared" ca="1" si="45"/>
        <v>X</v>
      </c>
      <c r="M169" s="312"/>
      <c r="N169" s="301" t="str">
        <f t="shared" si="49"/>
        <v>N</v>
      </c>
      <c r="O169" s="302">
        <f t="shared" ca="1" si="50"/>
        <v>0</v>
      </c>
      <c r="P169" s="303" t="str">
        <f t="shared" ca="1" si="47"/>
        <v>X</v>
      </c>
      <c r="Q169" s="317" t="str">
        <f t="shared" ca="1" si="51"/>
        <v>X</v>
      </c>
      <c r="R169" s="323" t="str">
        <f t="shared" ca="1" si="48"/>
        <v>X</v>
      </c>
    </row>
    <row r="170" spans="1:18" x14ac:dyDescent="0.2">
      <c r="A170" s="61" t="str">
        <f>'EScalc Special'!R170</f>
        <v>Period</v>
      </c>
      <c r="B170" s="25" t="str">
        <f>'EScalc Special'!P170</f>
        <v/>
      </c>
      <c r="C170" s="25" t="str">
        <f>'EScalc Special'!Q170</f>
        <v/>
      </c>
      <c r="D170" s="326" t="str">
        <f t="shared" si="40"/>
        <v xml:space="preserve"> </v>
      </c>
      <c r="E170" s="328" t="str">
        <f t="shared" si="41"/>
        <v xml:space="preserve"> </v>
      </c>
      <c r="F170" s="315" t="str">
        <f ca="1">'EScalc Special'!Y170</f>
        <v xml:space="preserve"> </v>
      </c>
      <c r="G170" s="312"/>
      <c r="H170" s="298" t="str">
        <f t="shared" si="42"/>
        <v>N</v>
      </c>
      <c r="I170" s="299">
        <f t="shared" ca="1" si="43"/>
        <v>0</v>
      </c>
      <c r="J170" s="300" t="str">
        <f t="shared" ca="1" si="46"/>
        <v>X</v>
      </c>
      <c r="K170" s="316" t="str">
        <f t="shared" ca="1" si="44"/>
        <v>X</v>
      </c>
      <c r="L170" s="319" t="str">
        <f t="shared" ca="1" si="45"/>
        <v>X</v>
      </c>
      <c r="M170" s="312"/>
      <c r="N170" s="301" t="str">
        <f t="shared" si="49"/>
        <v>N</v>
      </c>
      <c r="O170" s="302">
        <f t="shared" ca="1" si="50"/>
        <v>0</v>
      </c>
      <c r="P170" s="303" t="str">
        <f t="shared" ca="1" si="47"/>
        <v>X</v>
      </c>
      <c r="Q170" s="317" t="str">
        <f t="shared" ca="1" si="51"/>
        <v>X</v>
      </c>
      <c r="R170" s="323" t="str">
        <f t="shared" ca="1" si="48"/>
        <v>X</v>
      </c>
    </row>
    <row r="171" spans="1:18" x14ac:dyDescent="0.2">
      <c r="A171" s="61" t="str">
        <f>'EScalc Special'!R171</f>
        <v>Period</v>
      </c>
      <c r="B171" s="25" t="str">
        <f>'EScalc Special'!P171</f>
        <v/>
      </c>
      <c r="C171" s="25" t="str">
        <f>'EScalc Special'!Q171</f>
        <v/>
      </c>
      <c r="D171" s="326" t="str">
        <f t="shared" si="40"/>
        <v xml:space="preserve"> </v>
      </c>
      <c r="E171" s="328" t="str">
        <f t="shared" si="41"/>
        <v xml:space="preserve"> </v>
      </c>
      <c r="F171" s="315" t="str">
        <f ca="1">'EScalc Special'!Y171</f>
        <v xml:space="preserve"> </v>
      </c>
      <c r="G171" s="312"/>
      <c r="H171" s="298" t="str">
        <f t="shared" si="42"/>
        <v>N</v>
      </c>
      <c r="I171" s="299">
        <f t="shared" ca="1" si="43"/>
        <v>0</v>
      </c>
      <c r="J171" s="300" t="str">
        <f t="shared" ca="1" si="46"/>
        <v>X</v>
      </c>
      <c r="K171" s="316" t="str">
        <f t="shared" ca="1" si="44"/>
        <v>X</v>
      </c>
      <c r="L171" s="319" t="str">
        <f t="shared" ca="1" si="45"/>
        <v>X</v>
      </c>
      <c r="M171" s="312"/>
      <c r="N171" s="301" t="str">
        <f t="shared" si="49"/>
        <v>N</v>
      </c>
      <c r="O171" s="302">
        <f t="shared" ca="1" si="50"/>
        <v>0</v>
      </c>
      <c r="P171" s="303" t="str">
        <f t="shared" ca="1" si="47"/>
        <v>X</v>
      </c>
      <c r="Q171" s="317" t="str">
        <f t="shared" ca="1" si="51"/>
        <v>X</v>
      </c>
      <c r="R171" s="323" t="str">
        <f t="shared" ca="1" si="48"/>
        <v>X</v>
      </c>
    </row>
    <row r="172" spans="1:18" x14ac:dyDescent="0.2">
      <c r="A172" s="61" t="str">
        <f>'EScalc Special'!R172</f>
        <v>Period</v>
      </c>
      <c r="B172" s="25" t="str">
        <f>'EScalc Special'!P172</f>
        <v/>
      </c>
      <c r="C172" s="25" t="str">
        <f>'EScalc Special'!Q172</f>
        <v/>
      </c>
      <c r="D172" s="326" t="str">
        <f t="shared" si="40"/>
        <v xml:space="preserve"> </v>
      </c>
      <c r="E172" s="328" t="str">
        <f t="shared" si="41"/>
        <v xml:space="preserve"> </v>
      </c>
      <c r="F172" s="315" t="str">
        <f ca="1">'EScalc Special'!Y172</f>
        <v xml:space="preserve"> </v>
      </c>
      <c r="G172" s="312"/>
      <c r="H172" s="298" t="str">
        <f t="shared" si="42"/>
        <v>N</v>
      </c>
      <c r="I172" s="299">
        <f t="shared" ca="1" si="43"/>
        <v>0</v>
      </c>
      <c r="J172" s="300" t="str">
        <f t="shared" ca="1" si="46"/>
        <v>X</v>
      </c>
      <c r="K172" s="316" t="str">
        <f t="shared" ca="1" si="44"/>
        <v>X</v>
      </c>
      <c r="L172" s="319" t="str">
        <f t="shared" ca="1" si="45"/>
        <v>X</v>
      </c>
      <c r="M172" s="312"/>
      <c r="N172" s="301" t="str">
        <f t="shared" si="49"/>
        <v>N</v>
      </c>
      <c r="O172" s="302">
        <f t="shared" ca="1" si="50"/>
        <v>0</v>
      </c>
      <c r="P172" s="303" t="str">
        <f t="shared" ca="1" si="47"/>
        <v>X</v>
      </c>
      <c r="Q172" s="317" t="str">
        <f t="shared" ca="1" si="51"/>
        <v>X</v>
      </c>
      <c r="R172" s="323" t="str">
        <f t="shared" ca="1" si="48"/>
        <v>X</v>
      </c>
    </row>
    <row r="173" spans="1:18" x14ac:dyDescent="0.2">
      <c r="A173" s="61" t="str">
        <f>'EScalc Special'!R173</f>
        <v>Period</v>
      </c>
      <c r="B173" s="25" t="str">
        <f>'EScalc Special'!P173</f>
        <v/>
      </c>
      <c r="C173" s="25" t="str">
        <f>'EScalc Special'!Q173</f>
        <v/>
      </c>
      <c r="D173" s="326" t="str">
        <f t="shared" si="40"/>
        <v xml:space="preserve"> </v>
      </c>
      <c r="E173" s="328" t="str">
        <f t="shared" si="41"/>
        <v xml:space="preserve"> </v>
      </c>
      <c r="F173" s="315" t="str">
        <f ca="1">'EScalc Special'!Y173</f>
        <v xml:space="preserve"> </v>
      </c>
      <c r="G173" s="312"/>
      <c r="H173" s="298" t="str">
        <f t="shared" si="42"/>
        <v>N</v>
      </c>
      <c r="I173" s="299">
        <f t="shared" ca="1" si="43"/>
        <v>0</v>
      </c>
      <c r="J173" s="300" t="str">
        <f t="shared" ca="1" si="46"/>
        <v>X</v>
      </c>
      <c r="K173" s="316" t="str">
        <f t="shared" ca="1" si="44"/>
        <v>X</v>
      </c>
      <c r="L173" s="319" t="str">
        <f t="shared" ca="1" si="45"/>
        <v>X</v>
      </c>
      <c r="M173" s="312"/>
      <c r="N173" s="301" t="str">
        <f t="shared" si="49"/>
        <v>N</v>
      </c>
      <c r="O173" s="302">
        <f t="shared" ca="1" si="50"/>
        <v>0</v>
      </c>
      <c r="P173" s="303" t="str">
        <f t="shared" ca="1" si="47"/>
        <v>X</v>
      </c>
      <c r="Q173" s="317" t="str">
        <f t="shared" ca="1" si="51"/>
        <v>X</v>
      </c>
      <c r="R173" s="323" t="str">
        <f t="shared" ca="1" si="48"/>
        <v>X</v>
      </c>
    </row>
    <row r="174" spans="1:18" x14ac:dyDescent="0.2">
      <c r="A174" s="61" t="str">
        <f>'EScalc Special'!R174</f>
        <v>Period</v>
      </c>
      <c r="B174" s="25" t="str">
        <f>'EScalc Special'!P174</f>
        <v/>
      </c>
      <c r="C174" s="25" t="str">
        <f>'EScalc Special'!Q174</f>
        <v/>
      </c>
      <c r="D174" s="326" t="str">
        <f t="shared" si="40"/>
        <v xml:space="preserve"> </v>
      </c>
      <c r="E174" s="328" t="str">
        <f t="shared" si="41"/>
        <v xml:space="preserve"> </v>
      </c>
      <c r="F174" s="315" t="str">
        <f ca="1">'EScalc Special'!Y174</f>
        <v xml:space="preserve"> </v>
      </c>
      <c r="G174" s="312"/>
      <c r="H174" s="298" t="str">
        <f t="shared" si="42"/>
        <v>N</v>
      </c>
      <c r="I174" s="299">
        <f t="shared" ca="1" si="43"/>
        <v>0</v>
      </c>
      <c r="J174" s="300" t="str">
        <f t="shared" ca="1" si="46"/>
        <v>X</v>
      </c>
      <c r="K174" s="316" t="str">
        <f t="shared" ca="1" si="44"/>
        <v>X</v>
      </c>
      <c r="L174" s="319" t="str">
        <f t="shared" ca="1" si="45"/>
        <v>X</v>
      </c>
      <c r="M174" s="312"/>
      <c r="N174" s="301" t="str">
        <f t="shared" si="49"/>
        <v>N</v>
      </c>
      <c r="O174" s="302">
        <f t="shared" ca="1" si="50"/>
        <v>0</v>
      </c>
      <c r="P174" s="303" t="str">
        <f t="shared" ca="1" si="47"/>
        <v>X</v>
      </c>
      <c r="Q174" s="317" t="str">
        <f t="shared" ca="1" si="51"/>
        <v>X</v>
      </c>
      <c r="R174" s="323" t="str">
        <f t="shared" ca="1" si="48"/>
        <v>X</v>
      </c>
    </row>
    <row r="175" spans="1:18" x14ac:dyDescent="0.2">
      <c r="A175" s="61" t="str">
        <f>'EScalc Special'!R175</f>
        <v>Period</v>
      </c>
      <c r="B175" s="25" t="str">
        <f>'EScalc Special'!P175</f>
        <v/>
      </c>
      <c r="C175" s="25" t="str">
        <f>'EScalc Special'!Q175</f>
        <v/>
      </c>
      <c r="D175" s="326" t="str">
        <f t="shared" si="40"/>
        <v xml:space="preserve"> </v>
      </c>
      <c r="E175" s="328" t="str">
        <f t="shared" si="41"/>
        <v xml:space="preserve"> </v>
      </c>
      <c r="F175" s="315" t="str">
        <f ca="1">'EScalc Special'!Y175</f>
        <v xml:space="preserve"> </v>
      </c>
      <c r="G175" s="312"/>
      <c r="H175" s="298" t="str">
        <f t="shared" si="42"/>
        <v>N</v>
      </c>
      <c r="I175" s="299">
        <f t="shared" ca="1" si="43"/>
        <v>0</v>
      </c>
      <c r="J175" s="300" t="str">
        <f t="shared" ca="1" si="46"/>
        <v>X</v>
      </c>
      <c r="K175" s="316" t="str">
        <f t="shared" ca="1" si="44"/>
        <v>X</v>
      </c>
      <c r="L175" s="319" t="str">
        <f t="shared" ca="1" si="45"/>
        <v>X</v>
      </c>
      <c r="M175" s="312"/>
      <c r="N175" s="301" t="str">
        <f t="shared" si="49"/>
        <v>N</v>
      </c>
      <c r="O175" s="302">
        <f t="shared" ca="1" si="50"/>
        <v>0</v>
      </c>
      <c r="P175" s="303" t="str">
        <f t="shared" ca="1" si="47"/>
        <v>X</v>
      </c>
      <c r="Q175" s="317" t="str">
        <f t="shared" ca="1" si="51"/>
        <v>X</v>
      </c>
      <c r="R175" s="323" t="str">
        <f t="shared" ca="1" si="48"/>
        <v>X</v>
      </c>
    </row>
    <row r="176" spans="1:18" x14ac:dyDescent="0.2">
      <c r="A176" s="61" t="str">
        <f>'EScalc Special'!R176</f>
        <v>Period</v>
      </c>
      <c r="B176" s="25" t="str">
        <f>'EScalc Special'!P176</f>
        <v/>
      </c>
      <c r="C176" s="25" t="str">
        <f>'EScalc Special'!Q176</f>
        <v/>
      </c>
      <c r="D176" s="326" t="str">
        <f t="shared" si="40"/>
        <v xml:space="preserve"> </v>
      </c>
      <c r="E176" s="328" t="str">
        <f t="shared" si="41"/>
        <v xml:space="preserve"> </v>
      </c>
      <c r="F176" s="315" t="str">
        <f ca="1">'EScalc Special'!Y176</f>
        <v xml:space="preserve"> </v>
      </c>
      <c r="G176" s="312"/>
      <c r="H176" s="298" t="str">
        <f t="shared" si="42"/>
        <v>N</v>
      </c>
      <c r="I176" s="299">
        <f t="shared" ca="1" si="43"/>
        <v>0</v>
      </c>
      <c r="J176" s="300" t="str">
        <f t="shared" ca="1" si="46"/>
        <v>X</v>
      </c>
      <c r="K176" s="316" t="str">
        <f t="shared" ca="1" si="44"/>
        <v>X</v>
      </c>
      <c r="L176" s="319" t="str">
        <f t="shared" ca="1" si="45"/>
        <v>X</v>
      </c>
      <c r="M176" s="312"/>
      <c r="N176" s="301" t="str">
        <f t="shared" si="49"/>
        <v>N</v>
      </c>
      <c r="O176" s="302">
        <f t="shared" ca="1" si="50"/>
        <v>0</v>
      </c>
      <c r="P176" s="303" t="str">
        <f t="shared" ca="1" si="47"/>
        <v>X</v>
      </c>
      <c r="Q176" s="317" t="str">
        <f t="shared" ca="1" si="51"/>
        <v>X</v>
      </c>
      <c r="R176" s="323" t="str">
        <f t="shared" ca="1" si="48"/>
        <v>X</v>
      </c>
    </row>
    <row r="177" spans="1:18" x14ac:dyDescent="0.2">
      <c r="A177" s="61" t="str">
        <f>'EScalc Special'!R177</f>
        <v>Period</v>
      </c>
      <c r="B177" s="25" t="str">
        <f>'EScalc Special'!P177</f>
        <v/>
      </c>
      <c r="C177" s="25" t="str">
        <f>'EScalc Special'!Q177</f>
        <v/>
      </c>
      <c r="D177" s="326" t="str">
        <f t="shared" si="40"/>
        <v xml:space="preserve"> </v>
      </c>
      <c r="E177" s="328" t="str">
        <f t="shared" si="41"/>
        <v xml:space="preserve"> </v>
      </c>
      <c r="F177" s="315" t="str">
        <f ca="1">'EScalc Special'!Y177</f>
        <v xml:space="preserve"> </v>
      </c>
      <c r="G177" s="312"/>
      <c r="H177" s="298" t="str">
        <f t="shared" si="42"/>
        <v>N</v>
      </c>
      <c r="I177" s="299">
        <f t="shared" ca="1" si="43"/>
        <v>0</v>
      </c>
      <c r="J177" s="300" t="str">
        <f t="shared" ca="1" si="46"/>
        <v>X</v>
      </c>
      <c r="K177" s="316" t="str">
        <f t="shared" ca="1" si="44"/>
        <v>X</v>
      </c>
      <c r="L177" s="319" t="str">
        <f t="shared" ca="1" si="45"/>
        <v>X</v>
      </c>
      <c r="M177" s="312"/>
      <c r="N177" s="301" t="str">
        <f t="shared" si="49"/>
        <v>N</v>
      </c>
      <c r="O177" s="302">
        <f t="shared" ca="1" si="50"/>
        <v>0</v>
      </c>
      <c r="P177" s="303" t="str">
        <f t="shared" ca="1" si="47"/>
        <v>X</v>
      </c>
      <c r="Q177" s="317" t="str">
        <f t="shared" ca="1" si="51"/>
        <v>X</v>
      </c>
      <c r="R177" s="323" t="str">
        <f t="shared" ca="1" si="48"/>
        <v>X</v>
      </c>
    </row>
    <row r="178" spans="1:18" x14ac:dyDescent="0.2">
      <c r="A178" s="61" t="str">
        <f>'EScalc Special'!R178</f>
        <v>Period</v>
      </c>
      <c r="B178" s="25" t="str">
        <f>'EScalc Special'!P178</f>
        <v/>
      </c>
      <c r="C178" s="25" t="str">
        <f>'EScalc Special'!Q178</f>
        <v/>
      </c>
      <c r="D178" s="326" t="str">
        <f t="shared" si="40"/>
        <v xml:space="preserve"> </v>
      </c>
      <c r="E178" s="328" t="str">
        <f t="shared" si="41"/>
        <v xml:space="preserve"> </v>
      </c>
      <c r="F178" s="315" t="str">
        <f ca="1">'EScalc Special'!Y178</f>
        <v xml:space="preserve"> </v>
      </c>
      <c r="G178" s="312"/>
      <c r="H178" s="298" t="str">
        <f t="shared" si="42"/>
        <v>N</v>
      </c>
      <c r="I178" s="299">
        <f t="shared" ca="1" si="43"/>
        <v>0</v>
      </c>
      <c r="J178" s="300" t="str">
        <f t="shared" ca="1" si="46"/>
        <v>X</v>
      </c>
      <c r="K178" s="316" t="str">
        <f t="shared" ca="1" si="44"/>
        <v>X</v>
      </c>
      <c r="L178" s="319" t="str">
        <f t="shared" ca="1" si="45"/>
        <v>X</v>
      </c>
      <c r="M178" s="312"/>
      <c r="N178" s="301" t="str">
        <f t="shared" si="49"/>
        <v>N</v>
      </c>
      <c r="O178" s="302">
        <f t="shared" ca="1" si="50"/>
        <v>0</v>
      </c>
      <c r="P178" s="303" t="str">
        <f t="shared" ca="1" si="47"/>
        <v>X</v>
      </c>
      <c r="Q178" s="317" t="str">
        <f t="shared" ca="1" si="51"/>
        <v>X</v>
      </c>
      <c r="R178" s="323" t="str">
        <f t="shared" ca="1" si="48"/>
        <v>X</v>
      </c>
    </row>
    <row r="179" spans="1:18" x14ac:dyDescent="0.2">
      <c r="A179" s="61" t="str">
        <f>'EScalc Special'!R179</f>
        <v>Period</v>
      </c>
      <c r="B179" s="25" t="str">
        <f>'EScalc Special'!P179</f>
        <v/>
      </c>
      <c r="C179" s="25" t="str">
        <f>'EScalc Special'!Q179</f>
        <v/>
      </c>
      <c r="D179" s="326" t="str">
        <f t="shared" si="40"/>
        <v xml:space="preserve"> </v>
      </c>
      <c r="E179" s="328" t="str">
        <f t="shared" si="41"/>
        <v xml:space="preserve"> </v>
      </c>
      <c r="F179" s="315" t="str">
        <f ca="1">'EScalc Special'!Y179</f>
        <v xml:space="preserve"> </v>
      </c>
      <c r="G179" s="312"/>
      <c r="H179" s="298" t="str">
        <f t="shared" si="42"/>
        <v>N</v>
      </c>
      <c r="I179" s="299">
        <f t="shared" ca="1" si="43"/>
        <v>0</v>
      </c>
      <c r="J179" s="300" t="str">
        <f t="shared" ca="1" si="46"/>
        <v>X</v>
      </c>
      <c r="K179" s="316" t="str">
        <f t="shared" ca="1" si="44"/>
        <v>X</v>
      </c>
      <c r="L179" s="319" t="str">
        <f t="shared" ca="1" si="45"/>
        <v>X</v>
      </c>
      <c r="M179" s="312"/>
      <c r="N179" s="301" t="str">
        <f t="shared" si="49"/>
        <v>N</v>
      </c>
      <c r="O179" s="302">
        <f t="shared" ca="1" si="50"/>
        <v>0</v>
      </c>
      <c r="P179" s="303" t="str">
        <f t="shared" ca="1" si="47"/>
        <v>X</v>
      </c>
      <c r="Q179" s="317" t="str">
        <f t="shared" ca="1" si="51"/>
        <v>X</v>
      </c>
      <c r="R179" s="323" t="str">
        <f t="shared" ca="1" si="48"/>
        <v>X</v>
      </c>
    </row>
    <row r="180" spans="1:18" x14ac:dyDescent="0.2">
      <c r="A180" s="61" t="str">
        <f>'EScalc Special'!R180</f>
        <v>Period</v>
      </c>
      <c r="B180" s="25" t="str">
        <f>'EScalc Special'!P180</f>
        <v/>
      </c>
      <c r="C180" s="25" t="str">
        <f>'EScalc Special'!Q180</f>
        <v/>
      </c>
      <c r="D180" s="326" t="str">
        <f t="shared" si="40"/>
        <v xml:space="preserve"> </v>
      </c>
      <c r="E180" s="328" t="str">
        <f t="shared" si="41"/>
        <v xml:space="preserve"> </v>
      </c>
      <c r="F180" s="315" t="str">
        <f ca="1">'EScalc Special'!Y180</f>
        <v xml:space="preserve"> </v>
      </c>
      <c r="G180" s="312"/>
      <c r="H180" s="298" t="str">
        <f t="shared" si="42"/>
        <v>N</v>
      </c>
      <c r="I180" s="299">
        <f t="shared" ca="1" si="43"/>
        <v>0</v>
      </c>
      <c r="J180" s="300" t="str">
        <f t="shared" ca="1" si="46"/>
        <v>X</v>
      </c>
      <c r="K180" s="316" t="str">
        <f t="shared" ca="1" si="44"/>
        <v>X</v>
      </c>
      <c r="L180" s="319" t="str">
        <f t="shared" ca="1" si="45"/>
        <v>X</v>
      </c>
      <c r="M180" s="312"/>
      <c r="N180" s="301" t="str">
        <f t="shared" si="49"/>
        <v>N</v>
      </c>
      <c r="O180" s="302">
        <f t="shared" ca="1" si="50"/>
        <v>0</v>
      </c>
      <c r="P180" s="303" t="str">
        <f t="shared" ca="1" si="47"/>
        <v>X</v>
      </c>
      <c r="Q180" s="317" t="str">
        <f t="shared" ca="1" si="51"/>
        <v>X</v>
      </c>
      <c r="R180" s="323" t="str">
        <f t="shared" ca="1" si="48"/>
        <v>X</v>
      </c>
    </row>
    <row r="181" spans="1:18" x14ac:dyDescent="0.2">
      <c r="A181" s="61" t="str">
        <f>'EScalc Special'!R181</f>
        <v>Period</v>
      </c>
      <c r="B181" s="25" t="str">
        <f>'EScalc Special'!P181</f>
        <v/>
      </c>
      <c r="C181" s="25" t="str">
        <f>'EScalc Special'!Q181</f>
        <v/>
      </c>
      <c r="D181" s="326" t="str">
        <f t="shared" si="40"/>
        <v xml:space="preserve"> </v>
      </c>
      <c r="E181" s="328" t="str">
        <f t="shared" si="41"/>
        <v xml:space="preserve"> </v>
      </c>
      <c r="F181" s="315" t="str">
        <f ca="1">'EScalc Special'!Y181</f>
        <v xml:space="preserve"> </v>
      </c>
      <c r="G181" s="312"/>
      <c r="H181" s="298" t="str">
        <f t="shared" si="42"/>
        <v>N</v>
      </c>
      <c r="I181" s="299">
        <f t="shared" ca="1" si="43"/>
        <v>0</v>
      </c>
      <c r="J181" s="300" t="str">
        <f t="shared" ca="1" si="46"/>
        <v>X</v>
      </c>
      <c r="K181" s="316" t="str">
        <f t="shared" ca="1" si="44"/>
        <v>X</v>
      </c>
      <c r="L181" s="319" t="str">
        <f t="shared" ca="1" si="45"/>
        <v>X</v>
      </c>
      <c r="M181" s="312"/>
      <c r="N181" s="301" t="str">
        <f t="shared" si="49"/>
        <v>N</v>
      </c>
      <c r="O181" s="302">
        <f t="shared" ca="1" si="50"/>
        <v>0</v>
      </c>
      <c r="P181" s="303" t="str">
        <f t="shared" ref="P181:P201" ca="1" si="52">IF(AND(ISNUMBER(N181),O182 = 0), O181, IF(ISNUMBER(N181), P182, "X"))</f>
        <v>X</v>
      </c>
      <c r="Q181" s="317" t="str">
        <f t="shared" ca="1" si="51"/>
        <v>X</v>
      </c>
      <c r="R181" s="323" t="str">
        <f t="shared" ca="1" si="48"/>
        <v>X</v>
      </c>
    </row>
    <row r="182" spans="1:18" x14ac:dyDescent="0.2">
      <c r="A182" s="61" t="str">
        <f>'EScalc Special'!R182</f>
        <v>Period</v>
      </c>
      <c r="B182" s="25" t="str">
        <f>'EScalc Special'!P182</f>
        <v/>
      </c>
      <c r="C182" s="25" t="str">
        <f>'EScalc Special'!Q182</f>
        <v/>
      </c>
      <c r="D182" s="326" t="str">
        <f t="shared" si="40"/>
        <v xml:space="preserve"> </v>
      </c>
      <c r="E182" s="328" t="str">
        <f t="shared" si="41"/>
        <v xml:space="preserve"> </v>
      </c>
      <c r="F182" s="315" t="str">
        <f ca="1">'EScalc Special'!Y182</f>
        <v xml:space="preserve"> </v>
      </c>
      <c r="G182" s="312"/>
      <c r="H182" s="298" t="str">
        <f t="shared" si="42"/>
        <v>N</v>
      </c>
      <c r="I182" s="299">
        <f t="shared" ca="1" si="43"/>
        <v>0</v>
      </c>
      <c r="J182" s="300" t="str">
        <f t="shared" ca="1" si="46"/>
        <v>X</v>
      </c>
      <c r="K182" s="316" t="str">
        <f t="shared" ca="1" si="44"/>
        <v>X</v>
      </c>
      <c r="L182" s="319" t="str">
        <f t="shared" ca="1" si="45"/>
        <v>X</v>
      </c>
      <c r="M182" s="312"/>
      <c r="N182" s="301" t="str">
        <f t="shared" si="49"/>
        <v>N</v>
      </c>
      <c r="O182" s="302">
        <f t="shared" ca="1" si="50"/>
        <v>0</v>
      </c>
      <c r="P182" s="303" t="str">
        <f t="shared" ca="1" si="52"/>
        <v>X</v>
      </c>
      <c r="Q182" s="317" t="str">
        <f t="shared" ca="1" si="51"/>
        <v>X</v>
      </c>
      <c r="R182" s="323" t="str">
        <f t="shared" ca="1" si="48"/>
        <v>X</v>
      </c>
    </row>
    <row r="183" spans="1:18" x14ac:dyDescent="0.2">
      <c r="A183" s="61" t="str">
        <f>'EScalc Special'!R183</f>
        <v>Period</v>
      </c>
      <c r="B183" s="25" t="str">
        <f>'EScalc Special'!P183</f>
        <v/>
      </c>
      <c r="C183" s="25" t="str">
        <f>'EScalc Special'!Q183</f>
        <v/>
      </c>
      <c r="D183" s="326" t="str">
        <f t="shared" si="40"/>
        <v xml:space="preserve"> </v>
      </c>
      <c r="E183" s="328" t="str">
        <f t="shared" si="41"/>
        <v xml:space="preserve"> </v>
      </c>
      <c r="F183" s="315" t="str">
        <f ca="1">'EScalc Special'!Y183</f>
        <v xml:space="preserve"> </v>
      </c>
      <c r="G183" s="312"/>
      <c r="H183" s="298" t="str">
        <f t="shared" si="42"/>
        <v>N</v>
      </c>
      <c r="I183" s="299">
        <f t="shared" ca="1" si="43"/>
        <v>0</v>
      </c>
      <c r="J183" s="300" t="str">
        <f t="shared" ca="1" si="46"/>
        <v>X</v>
      </c>
      <c r="K183" s="316" t="str">
        <f t="shared" ca="1" si="44"/>
        <v>X</v>
      </c>
      <c r="L183" s="319" t="str">
        <f t="shared" ca="1" si="45"/>
        <v>X</v>
      </c>
      <c r="M183" s="312"/>
      <c r="N183" s="301" t="str">
        <f t="shared" si="49"/>
        <v>N</v>
      </c>
      <c r="O183" s="302">
        <f t="shared" ca="1" si="50"/>
        <v>0</v>
      </c>
      <c r="P183" s="303" t="str">
        <f t="shared" ca="1" si="52"/>
        <v>X</v>
      </c>
      <c r="Q183" s="317" t="str">
        <f t="shared" ca="1" si="51"/>
        <v>X</v>
      </c>
      <c r="R183" s="323" t="str">
        <f t="shared" ca="1" si="48"/>
        <v>X</v>
      </c>
    </row>
    <row r="184" spans="1:18" x14ac:dyDescent="0.2">
      <c r="A184" s="61" t="str">
        <f>'EScalc Special'!R184</f>
        <v>Period</v>
      </c>
      <c r="B184" s="25" t="str">
        <f>'EScalc Special'!P184</f>
        <v/>
      </c>
      <c r="C184" s="25" t="str">
        <f>'EScalc Special'!Q184</f>
        <v/>
      </c>
      <c r="D184" s="326" t="str">
        <f t="shared" si="40"/>
        <v xml:space="preserve"> </v>
      </c>
      <c r="E184" s="328" t="str">
        <f t="shared" si="41"/>
        <v xml:space="preserve"> </v>
      </c>
      <c r="F184" s="315" t="str">
        <f ca="1">'EScalc Special'!Y184</f>
        <v xml:space="preserve"> </v>
      </c>
      <c r="G184" s="312"/>
      <c r="H184" s="298" t="str">
        <f t="shared" si="42"/>
        <v>N</v>
      </c>
      <c r="I184" s="299">
        <f t="shared" ca="1" si="43"/>
        <v>0</v>
      </c>
      <c r="J184" s="300" t="str">
        <f t="shared" ca="1" si="46"/>
        <v>X</v>
      </c>
      <c r="K184" s="316" t="str">
        <f t="shared" ca="1" si="44"/>
        <v>X</v>
      </c>
      <c r="L184" s="319" t="str">
        <f t="shared" ca="1" si="45"/>
        <v>X</v>
      </c>
      <c r="M184" s="312"/>
      <c r="N184" s="301" t="str">
        <f t="shared" si="49"/>
        <v>N</v>
      </c>
      <c r="O184" s="302">
        <f t="shared" ca="1" si="50"/>
        <v>0</v>
      </c>
      <c r="P184" s="303" t="str">
        <f t="shared" ca="1" si="52"/>
        <v>X</v>
      </c>
      <c r="Q184" s="317" t="str">
        <f t="shared" ca="1" si="51"/>
        <v>X</v>
      </c>
      <c r="R184" s="323" t="str">
        <f t="shared" ca="1" si="48"/>
        <v>X</v>
      </c>
    </row>
    <row r="185" spans="1:18" x14ac:dyDescent="0.2">
      <c r="A185" s="61" t="str">
        <f>'EScalc Special'!R185</f>
        <v>Period</v>
      </c>
      <c r="B185" s="25" t="str">
        <f>'EScalc Special'!P185</f>
        <v/>
      </c>
      <c r="C185" s="25" t="str">
        <f>'EScalc Special'!Q185</f>
        <v/>
      </c>
      <c r="D185" s="326" t="str">
        <f t="shared" si="40"/>
        <v xml:space="preserve"> </v>
      </c>
      <c r="E185" s="328" t="str">
        <f t="shared" si="41"/>
        <v xml:space="preserve"> </v>
      </c>
      <c r="F185" s="315" t="str">
        <f ca="1">'EScalc Special'!Y185</f>
        <v xml:space="preserve"> </v>
      </c>
      <c r="G185" s="312"/>
      <c r="H185" s="298" t="str">
        <f t="shared" si="42"/>
        <v>N</v>
      </c>
      <c r="I185" s="299">
        <f t="shared" ca="1" si="43"/>
        <v>0</v>
      </c>
      <c r="J185" s="300" t="str">
        <f t="shared" ca="1" si="46"/>
        <v>X</v>
      </c>
      <c r="K185" s="316" t="str">
        <f t="shared" ca="1" si="44"/>
        <v>X</v>
      </c>
      <c r="L185" s="319" t="str">
        <f t="shared" ca="1" si="45"/>
        <v>X</v>
      </c>
      <c r="M185" s="312"/>
      <c r="N185" s="301" t="str">
        <f t="shared" si="49"/>
        <v>N</v>
      </c>
      <c r="O185" s="302">
        <f t="shared" ca="1" si="50"/>
        <v>0</v>
      </c>
      <c r="P185" s="303" t="str">
        <f t="shared" ca="1" si="52"/>
        <v>X</v>
      </c>
      <c r="Q185" s="317" t="str">
        <f t="shared" ca="1" si="51"/>
        <v>X</v>
      </c>
      <c r="R185" s="323" t="str">
        <f t="shared" ca="1" si="48"/>
        <v>X</v>
      </c>
    </row>
    <row r="186" spans="1:18" x14ac:dyDescent="0.2">
      <c r="A186" s="61" t="str">
        <f>'EScalc Special'!R186</f>
        <v>Period</v>
      </c>
      <c r="B186" s="25" t="str">
        <f>'EScalc Special'!P186</f>
        <v/>
      </c>
      <c r="C186" s="25" t="str">
        <f>'EScalc Special'!Q186</f>
        <v/>
      </c>
      <c r="D186" s="326" t="str">
        <f t="shared" si="40"/>
        <v xml:space="preserve"> </v>
      </c>
      <c r="E186" s="328" t="str">
        <f t="shared" si="41"/>
        <v xml:space="preserve"> </v>
      </c>
      <c r="F186" s="315" t="str">
        <f ca="1">'EScalc Special'!Y186</f>
        <v xml:space="preserve"> </v>
      </c>
      <c r="G186" s="312"/>
      <c r="H186" s="298" t="str">
        <f t="shared" si="42"/>
        <v>N</v>
      </c>
      <c r="I186" s="299">
        <f t="shared" ca="1" si="43"/>
        <v>0</v>
      </c>
      <c r="J186" s="300" t="str">
        <f t="shared" ca="1" si="46"/>
        <v>X</v>
      </c>
      <c r="K186" s="316" t="str">
        <f t="shared" ca="1" si="44"/>
        <v>X</v>
      </c>
      <c r="L186" s="319" t="str">
        <f t="shared" ca="1" si="45"/>
        <v>X</v>
      </c>
      <c r="M186" s="312"/>
      <c r="N186" s="301" t="str">
        <f t="shared" si="49"/>
        <v>N</v>
      </c>
      <c r="O186" s="302">
        <f t="shared" ca="1" si="50"/>
        <v>0</v>
      </c>
      <c r="P186" s="303" t="str">
        <f t="shared" ca="1" si="52"/>
        <v>X</v>
      </c>
      <c r="Q186" s="317" t="str">
        <f t="shared" ca="1" si="51"/>
        <v>X</v>
      </c>
      <c r="R186" s="323" t="str">
        <f t="shared" ca="1" si="48"/>
        <v>X</v>
      </c>
    </row>
    <row r="187" spans="1:18" x14ac:dyDescent="0.2">
      <c r="A187" s="61" t="str">
        <f>'EScalc Special'!R187</f>
        <v>Period</v>
      </c>
      <c r="B187" s="25" t="str">
        <f>'EScalc Special'!P187</f>
        <v/>
      </c>
      <c r="C187" s="25" t="str">
        <f>'EScalc Special'!Q187</f>
        <v/>
      </c>
      <c r="D187" s="326" t="str">
        <f t="shared" si="40"/>
        <v xml:space="preserve"> </v>
      </c>
      <c r="E187" s="328" t="str">
        <f t="shared" si="41"/>
        <v xml:space="preserve"> </v>
      </c>
      <c r="F187" s="315" t="str">
        <f ca="1">'EScalc Special'!Y187</f>
        <v xml:space="preserve"> </v>
      </c>
      <c r="G187" s="312"/>
      <c r="H187" s="298" t="str">
        <f t="shared" si="42"/>
        <v>N</v>
      </c>
      <c r="I187" s="299">
        <f t="shared" ca="1" si="43"/>
        <v>0</v>
      </c>
      <c r="J187" s="300" t="str">
        <f t="shared" ca="1" si="46"/>
        <v>X</v>
      </c>
      <c r="K187" s="316" t="str">
        <f t="shared" ca="1" si="44"/>
        <v>X</v>
      </c>
      <c r="L187" s="319" t="str">
        <f t="shared" ca="1" si="45"/>
        <v>X</v>
      </c>
      <c r="M187" s="312"/>
      <c r="N187" s="301" t="str">
        <f t="shared" si="49"/>
        <v>N</v>
      </c>
      <c r="O187" s="302">
        <f t="shared" ca="1" si="50"/>
        <v>0</v>
      </c>
      <c r="P187" s="303" t="str">
        <f t="shared" ca="1" si="52"/>
        <v>X</v>
      </c>
      <c r="Q187" s="317" t="str">
        <f t="shared" ca="1" si="51"/>
        <v>X</v>
      </c>
      <c r="R187" s="323" t="str">
        <f t="shared" ca="1" si="48"/>
        <v>X</v>
      </c>
    </row>
    <row r="188" spans="1:18" x14ac:dyDescent="0.2">
      <c r="A188" s="61" t="str">
        <f>'EScalc Special'!R188</f>
        <v>Period</v>
      </c>
      <c r="B188" s="25" t="str">
        <f>'EScalc Special'!P188</f>
        <v/>
      </c>
      <c r="C188" s="25" t="str">
        <f>'EScalc Special'!Q188</f>
        <v/>
      </c>
      <c r="D188" s="326" t="str">
        <f t="shared" si="40"/>
        <v xml:space="preserve"> </v>
      </c>
      <c r="E188" s="328" t="str">
        <f t="shared" si="41"/>
        <v xml:space="preserve"> </v>
      </c>
      <c r="F188" s="315" t="str">
        <f ca="1">'EScalc Special'!Y188</f>
        <v xml:space="preserve"> </v>
      </c>
      <c r="G188" s="312"/>
      <c r="H188" s="298" t="str">
        <f t="shared" si="42"/>
        <v>N</v>
      </c>
      <c r="I188" s="299">
        <f t="shared" ca="1" si="43"/>
        <v>0</v>
      </c>
      <c r="J188" s="300" t="str">
        <f t="shared" ca="1" si="46"/>
        <v>X</v>
      </c>
      <c r="K188" s="316" t="str">
        <f t="shared" ca="1" si="44"/>
        <v>X</v>
      </c>
      <c r="L188" s="319" t="str">
        <f t="shared" ca="1" si="45"/>
        <v>X</v>
      </c>
      <c r="M188" s="312"/>
      <c r="N188" s="301" t="str">
        <f t="shared" si="49"/>
        <v>N</v>
      </c>
      <c r="O188" s="302">
        <f t="shared" ca="1" si="50"/>
        <v>0</v>
      </c>
      <c r="P188" s="303" t="str">
        <f t="shared" ca="1" si="52"/>
        <v>X</v>
      </c>
      <c r="Q188" s="317" t="str">
        <f t="shared" ca="1" si="51"/>
        <v>X</v>
      </c>
      <c r="R188" s="323" t="str">
        <f t="shared" ca="1" si="48"/>
        <v>X</v>
      </c>
    </row>
    <row r="189" spans="1:18" x14ac:dyDescent="0.2">
      <c r="A189" s="61" t="str">
        <f>'EScalc Special'!R189</f>
        <v>Period</v>
      </c>
      <c r="B189" s="25" t="str">
        <f>'EScalc Special'!P189</f>
        <v/>
      </c>
      <c r="C189" s="25" t="str">
        <f>'EScalc Special'!Q189</f>
        <v/>
      </c>
      <c r="D189" s="326" t="str">
        <f t="shared" si="40"/>
        <v xml:space="preserve"> </v>
      </c>
      <c r="E189" s="328" t="str">
        <f t="shared" si="41"/>
        <v xml:space="preserve"> </v>
      </c>
      <c r="F189" s="315" t="str">
        <f ca="1">'EScalc Special'!Y189</f>
        <v xml:space="preserve"> </v>
      </c>
      <c r="G189" s="312"/>
      <c r="H189" s="298" t="str">
        <f t="shared" si="42"/>
        <v>N</v>
      </c>
      <c r="I189" s="299">
        <f t="shared" ca="1" si="43"/>
        <v>0</v>
      </c>
      <c r="J189" s="300" t="str">
        <f t="shared" ca="1" si="46"/>
        <v>X</v>
      </c>
      <c r="K189" s="316" t="str">
        <f t="shared" ca="1" si="44"/>
        <v>X</v>
      </c>
      <c r="L189" s="319" t="str">
        <f t="shared" ca="1" si="45"/>
        <v>X</v>
      </c>
      <c r="M189" s="312"/>
      <c r="N189" s="301" t="str">
        <f t="shared" si="49"/>
        <v>N</v>
      </c>
      <c r="O189" s="302">
        <f t="shared" ca="1" si="50"/>
        <v>0</v>
      </c>
      <c r="P189" s="303" t="str">
        <f t="shared" ca="1" si="52"/>
        <v>X</v>
      </c>
      <c r="Q189" s="317" t="str">
        <f t="shared" ca="1" si="51"/>
        <v>X</v>
      </c>
      <c r="R189" s="323" t="str">
        <f t="shared" ca="1" si="48"/>
        <v>X</v>
      </c>
    </row>
    <row r="190" spans="1:18" x14ac:dyDescent="0.2">
      <c r="A190" s="61" t="str">
        <f>'EScalc Special'!R190</f>
        <v>Period</v>
      </c>
      <c r="B190" s="25" t="str">
        <f>'EScalc Special'!P190</f>
        <v/>
      </c>
      <c r="C190" s="25" t="str">
        <f>'EScalc Special'!Q190</f>
        <v/>
      </c>
      <c r="D190" s="326" t="str">
        <f t="shared" si="40"/>
        <v xml:space="preserve"> </v>
      </c>
      <c r="E190" s="328" t="str">
        <f t="shared" si="41"/>
        <v xml:space="preserve"> </v>
      </c>
      <c r="F190" s="315" t="str">
        <f ca="1">'EScalc Special'!Y190</f>
        <v xml:space="preserve"> </v>
      </c>
      <c r="G190" s="312"/>
      <c r="H190" s="298" t="str">
        <f t="shared" si="42"/>
        <v>N</v>
      </c>
      <c r="I190" s="299">
        <f t="shared" ca="1" si="43"/>
        <v>0</v>
      </c>
      <c r="J190" s="300" t="str">
        <f t="shared" ca="1" si="46"/>
        <v>X</v>
      </c>
      <c r="K190" s="316" t="str">
        <f t="shared" ca="1" si="44"/>
        <v>X</v>
      </c>
      <c r="L190" s="319" t="str">
        <f t="shared" ca="1" si="45"/>
        <v>X</v>
      </c>
      <c r="M190" s="312"/>
      <c r="N190" s="301" t="str">
        <f t="shared" si="49"/>
        <v>N</v>
      </c>
      <c r="O190" s="302">
        <f t="shared" ca="1" si="50"/>
        <v>0</v>
      </c>
      <c r="P190" s="303" t="str">
        <f t="shared" ca="1" si="52"/>
        <v>X</v>
      </c>
      <c r="Q190" s="317" t="str">
        <f t="shared" ca="1" si="51"/>
        <v>X</v>
      </c>
      <c r="R190" s="323" t="str">
        <f t="shared" ca="1" si="48"/>
        <v>X</v>
      </c>
    </row>
    <row r="191" spans="1:18" x14ac:dyDescent="0.2">
      <c r="A191" s="61" t="str">
        <f>'EScalc Special'!R191</f>
        <v>Period</v>
      </c>
      <c r="B191" s="25" t="str">
        <f>'EScalc Special'!P191</f>
        <v/>
      </c>
      <c r="C191" s="25" t="str">
        <f>'EScalc Special'!Q191</f>
        <v/>
      </c>
      <c r="D191" s="326" t="str">
        <f t="shared" si="40"/>
        <v xml:space="preserve"> </v>
      </c>
      <c r="E191" s="328" t="str">
        <f t="shared" si="41"/>
        <v xml:space="preserve"> </v>
      </c>
      <c r="F191" s="315" t="str">
        <f ca="1">'EScalc Special'!Y191</f>
        <v xml:space="preserve"> </v>
      </c>
      <c r="G191" s="312"/>
      <c r="H191" s="298" t="str">
        <f t="shared" si="42"/>
        <v>N</v>
      </c>
      <c r="I191" s="299">
        <f t="shared" ca="1" si="43"/>
        <v>0</v>
      </c>
      <c r="J191" s="300" t="str">
        <f t="shared" ca="1" si="46"/>
        <v>X</v>
      </c>
      <c r="K191" s="316" t="str">
        <f t="shared" ca="1" si="44"/>
        <v>X</v>
      </c>
      <c r="L191" s="319" t="str">
        <f t="shared" ca="1" si="45"/>
        <v>X</v>
      </c>
      <c r="M191" s="312"/>
      <c r="N191" s="301" t="str">
        <f t="shared" si="49"/>
        <v>N</v>
      </c>
      <c r="O191" s="302">
        <f t="shared" ca="1" si="50"/>
        <v>0</v>
      </c>
      <c r="P191" s="303" t="str">
        <f t="shared" ca="1" si="52"/>
        <v>X</v>
      </c>
      <c r="Q191" s="317" t="str">
        <f t="shared" ca="1" si="51"/>
        <v>X</v>
      </c>
      <c r="R191" s="323" t="str">
        <f t="shared" ca="1" si="48"/>
        <v>X</v>
      </c>
    </row>
    <row r="192" spans="1:18" x14ac:dyDescent="0.2">
      <c r="A192" s="61" t="str">
        <f>'EScalc Special'!R192</f>
        <v>Period</v>
      </c>
      <c r="B192" s="25" t="str">
        <f>'EScalc Special'!P192</f>
        <v/>
      </c>
      <c r="C192" s="25" t="str">
        <f>'EScalc Special'!Q192</f>
        <v/>
      </c>
      <c r="D192" s="326" t="str">
        <f t="shared" si="40"/>
        <v xml:space="preserve"> </v>
      </c>
      <c r="E192" s="328" t="str">
        <f t="shared" si="41"/>
        <v xml:space="preserve"> </v>
      </c>
      <c r="F192" s="315" t="str">
        <f ca="1">'EScalc Special'!Y192</f>
        <v xml:space="preserve"> </v>
      </c>
      <c r="G192" s="312"/>
      <c r="H192" s="298" t="str">
        <f t="shared" si="42"/>
        <v>N</v>
      </c>
      <c r="I192" s="299">
        <f t="shared" ca="1" si="43"/>
        <v>0</v>
      </c>
      <c r="J192" s="300" t="str">
        <f t="shared" ca="1" si="46"/>
        <v>X</v>
      </c>
      <c r="K192" s="316" t="str">
        <f t="shared" ca="1" si="44"/>
        <v>X</v>
      </c>
      <c r="L192" s="319" t="str">
        <f t="shared" ca="1" si="45"/>
        <v>X</v>
      </c>
      <c r="M192" s="312"/>
      <c r="N192" s="301" t="str">
        <f t="shared" si="49"/>
        <v>N</v>
      </c>
      <c r="O192" s="302">
        <f t="shared" ca="1" si="50"/>
        <v>0</v>
      </c>
      <c r="P192" s="303" t="str">
        <f t="shared" ca="1" si="52"/>
        <v>X</v>
      </c>
      <c r="Q192" s="317" t="str">
        <f t="shared" ca="1" si="51"/>
        <v>X</v>
      </c>
      <c r="R192" s="323" t="str">
        <f t="shared" ca="1" si="48"/>
        <v>X</v>
      </c>
    </row>
    <row r="193" spans="1:18" x14ac:dyDescent="0.2">
      <c r="A193" s="61" t="str">
        <f>'EScalc Special'!R193</f>
        <v>Period</v>
      </c>
      <c r="B193" s="25" t="str">
        <f>'EScalc Special'!P193</f>
        <v/>
      </c>
      <c r="C193" s="25" t="str">
        <f>'EScalc Special'!Q193</f>
        <v/>
      </c>
      <c r="D193" s="326" t="str">
        <f t="shared" si="40"/>
        <v xml:space="preserve"> </v>
      </c>
      <c r="E193" s="328" t="str">
        <f t="shared" si="41"/>
        <v xml:space="preserve"> </v>
      </c>
      <c r="F193" s="315" t="str">
        <f ca="1">'EScalc Special'!Y193</f>
        <v xml:space="preserve"> </v>
      </c>
      <c r="G193" s="312"/>
      <c r="H193" s="298" t="str">
        <f t="shared" si="42"/>
        <v>N</v>
      </c>
      <c r="I193" s="299">
        <f t="shared" ca="1" si="43"/>
        <v>0</v>
      </c>
      <c r="J193" s="300" t="str">
        <f t="shared" ca="1" si="46"/>
        <v>X</v>
      </c>
      <c r="K193" s="316" t="str">
        <f t="shared" ca="1" si="44"/>
        <v>X</v>
      </c>
      <c r="L193" s="319" t="str">
        <f t="shared" ca="1" si="45"/>
        <v>X</v>
      </c>
      <c r="M193" s="312"/>
      <c r="N193" s="301" t="str">
        <f t="shared" si="49"/>
        <v>N</v>
      </c>
      <c r="O193" s="302">
        <f t="shared" ca="1" si="50"/>
        <v>0</v>
      </c>
      <c r="P193" s="303" t="str">
        <f t="shared" ca="1" si="52"/>
        <v>X</v>
      </c>
      <c r="Q193" s="317" t="str">
        <f t="shared" ca="1" si="51"/>
        <v>X</v>
      </c>
      <c r="R193" s="323" t="str">
        <f t="shared" ca="1" si="48"/>
        <v>X</v>
      </c>
    </row>
    <row r="194" spans="1:18" x14ac:dyDescent="0.2">
      <c r="A194" s="61" t="str">
        <f>'EScalc Special'!R194</f>
        <v>Period</v>
      </c>
      <c r="B194" s="25" t="str">
        <f>'EScalc Special'!P194</f>
        <v/>
      </c>
      <c r="C194" s="25" t="str">
        <f>'EScalc Special'!Q194</f>
        <v/>
      </c>
      <c r="D194" s="326" t="str">
        <f t="shared" si="40"/>
        <v xml:space="preserve"> </v>
      </c>
      <c r="E194" s="328" t="str">
        <f t="shared" si="41"/>
        <v xml:space="preserve"> </v>
      </c>
      <c r="F194" s="315" t="str">
        <f ca="1">'EScalc Special'!Y194</f>
        <v xml:space="preserve"> </v>
      </c>
      <c r="G194" s="312"/>
      <c r="H194" s="298" t="str">
        <f t="shared" si="42"/>
        <v>N</v>
      </c>
      <c r="I194" s="299">
        <f t="shared" ca="1" si="43"/>
        <v>0</v>
      </c>
      <c r="J194" s="300" t="str">
        <f t="shared" ca="1" si="46"/>
        <v>X</v>
      </c>
      <c r="K194" s="316" t="str">
        <f t="shared" ca="1" si="44"/>
        <v>X</v>
      </c>
      <c r="L194" s="319" t="str">
        <f t="shared" ca="1" si="45"/>
        <v>X</v>
      </c>
      <c r="M194" s="312"/>
      <c r="N194" s="301" t="str">
        <f t="shared" si="49"/>
        <v>N</v>
      </c>
      <c r="O194" s="302">
        <f t="shared" ca="1" si="50"/>
        <v>0</v>
      </c>
      <c r="P194" s="303" t="str">
        <f t="shared" ca="1" si="52"/>
        <v>X</v>
      </c>
      <c r="Q194" s="317" t="str">
        <f t="shared" ca="1" si="51"/>
        <v>X</v>
      </c>
      <c r="R194" s="323" t="str">
        <f t="shared" ca="1" si="48"/>
        <v>X</v>
      </c>
    </row>
    <row r="195" spans="1:18" x14ac:dyDescent="0.2">
      <c r="A195" s="61" t="str">
        <f>'EScalc Special'!R195</f>
        <v>Period</v>
      </c>
      <c r="B195" s="25" t="str">
        <f>'EScalc Special'!P195</f>
        <v/>
      </c>
      <c r="C195" s="25" t="str">
        <f>'EScalc Special'!Q195</f>
        <v/>
      </c>
      <c r="D195" s="326" t="str">
        <f t="shared" si="40"/>
        <v xml:space="preserve"> </v>
      </c>
      <c r="E195" s="328" t="str">
        <f t="shared" si="41"/>
        <v xml:space="preserve"> </v>
      </c>
      <c r="F195" s="315" t="str">
        <f ca="1">'EScalc Special'!Y195</f>
        <v xml:space="preserve"> </v>
      </c>
      <c r="G195" s="312"/>
      <c r="H195" s="298" t="str">
        <f t="shared" si="42"/>
        <v>N</v>
      </c>
      <c r="I195" s="299">
        <f t="shared" ca="1" si="43"/>
        <v>0</v>
      </c>
      <c r="J195" s="300" t="str">
        <f t="shared" ca="1" si="46"/>
        <v>X</v>
      </c>
      <c r="K195" s="316" t="str">
        <f t="shared" ca="1" si="44"/>
        <v>X</v>
      </c>
      <c r="L195" s="319" t="str">
        <f t="shared" ca="1" si="45"/>
        <v>X</v>
      </c>
      <c r="M195" s="312"/>
      <c r="N195" s="301" t="str">
        <f t="shared" ref="N195:N202" si="53">IF(C195 = "XX", A195, "N")</f>
        <v>N</v>
      </c>
      <c r="O195" s="302">
        <f t="shared" ref="O195:O202" ca="1" si="54">IF(ISNUMBER(N195), IF(OFFSET($N$2, N195-1,0) = "N", 1, O194 + 1), 0)</f>
        <v>0</v>
      </c>
      <c r="P195" s="303" t="str">
        <f t="shared" ca="1" si="52"/>
        <v>X</v>
      </c>
      <c r="Q195" s="317" t="str">
        <f t="shared" ref="Q195:Q202" ca="1" si="55" xml:space="preserve"> IF(AND(ISNUMBER(OFFSET(N195,P195-1,0)), ISNUMBER(N195)),(OFFSET(C195, P195, 0) -IF(O195 =1, C194, "X"))/(P195 + 1), "X")</f>
        <v>X</v>
      </c>
      <c r="R195" s="323" t="str">
        <f t="shared" ca="1" si="48"/>
        <v>X</v>
      </c>
    </row>
    <row r="196" spans="1:18" x14ac:dyDescent="0.2">
      <c r="A196" s="61" t="str">
        <f>'EScalc Special'!R196</f>
        <v>Period</v>
      </c>
      <c r="B196" s="25" t="str">
        <f>'EScalc Special'!P196</f>
        <v/>
      </c>
      <c r="C196" s="25" t="str">
        <f>'EScalc Special'!Q196</f>
        <v/>
      </c>
      <c r="D196" s="326" t="str">
        <f t="shared" ref="D196:D202" si="56">IF(ISNUMBER(B196),B196, IF(B196 = "XX", L196," "))</f>
        <v xml:space="preserve"> </v>
      </c>
      <c r="E196" s="328" t="str">
        <f t="shared" ref="E196:E202" si="57">IF(ISNUMBER(C196),C196, IF(C196 = "XX", R196," "))</f>
        <v xml:space="preserve"> </v>
      </c>
      <c r="F196" s="315" t="str">
        <f ca="1">'EScalc Special'!Y196</f>
        <v xml:space="preserve"> </v>
      </c>
      <c r="G196" s="312"/>
      <c r="H196" s="298" t="str">
        <f t="shared" ref="H196:H202" si="58">IF(B196 = "XX", A196, "N")</f>
        <v>N</v>
      </c>
      <c r="I196" s="299">
        <f t="shared" ca="1" si="43"/>
        <v>0</v>
      </c>
      <c r="J196" s="300" t="str">
        <f t="shared" ca="1" si="46"/>
        <v>X</v>
      </c>
      <c r="K196" s="316" t="str">
        <f t="shared" ca="1" si="44"/>
        <v>X</v>
      </c>
      <c r="L196" s="319" t="str">
        <f t="shared" ca="1" si="45"/>
        <v>X</v>
      </c>
      <c r="M196" s="312"/>
      <c r="N196" s="301" t="str">
        <f t="shared" si="53"/>
        <v>N</v>
      </c>
      <c r="O196" s="302">
        <f t="shared" ca="1" si="54"/>
        <v>0</v>
      </c>
      <c r="P196" s="303" t="str">
        <f t="shared" ca="1" si="52"/>
        <v>X</v>
      </c>
      <c r="Q196" s="317" t="str">
        <f t="shared" ca="1" si="55"/>
        <v>X</v>
      </c>
      <c r="R196" s="323" t="str">
        <f t="shared" ca="1" si="48"/>
        <v>X</v>
      </c>
    </row>
    <row r="197" spans="1:18" x14ac:dyDescent="0.2">
      <c r="A197" s="61" t="str">
        <f>'EScalc Special'!R197</f>
        <v>Period</v>
      </c>
      <c r="B197" s="25" t="str">
        <f>'EScalc Special'!P197</f>
        <v/>
      </c>
      <c r="C197" s="25" t="str">
        <f>'EScalc Special'!Q197</f>
        <v/>
      </c>
      <c r="D197" s="326" t="str">
        <f t="shared" si="56"/>
        <v xml:space="preserve"> </v>
      </c>
      <c r="E197" s="328" t="str">
        <f t="shared" si="57"/>
        <v xml:space="preserve"> </v>
      </c>
      <c r="F197" s="315" t="str">
        <f ca="1">'EScalc Special'!Y197</f>
        <v xml:space="preserve"> </v>
      </c>
      <c r="G197" s="312"/>
      <c r="H197" s="298" t="str">
        <f t="shared" si="58"/>
        <v>N</v>
      </c>
      <c r="I197" s="299">
        <f t="shared" ca="1" si="43"/>
        <v>0</v>
      </c>
      <c r="J197" s="300" t="str">
        <f t="shared" ca="1" si="46"/>
        <v>X</v>
      </c>
      <c r="K197" s="316" t="str">
        <f t="shared" ca="1" si="44"/>
        <v>X</v>
      </c>
      <c r="L197" s="319" t="str">
        <f t="shared" ca="1" si="45"/>
        <v>X</v>
      </c>
      <c r="M197" s="312"/>
      <c r="N197" s="301" t="str">
        <f t="shared" si="53"/>
        <v>N</v>
      </c>
      <c r="O197" s="302">
        <f t="shared" ca="1" si="54"/>
        <v>0</v>
      </c>
      <c r="P197" s="303" t="str">
        <f t="shared" ca="1" si="52"/>
        <v>X</v>
      </c>
      <c r="Q197" s="317" t="str">
        <f t="shared" ca="1" si="55"/>
        <v>X</v>
      </c>
      <c r="R197" s="323" t="str">
        <f t="shared" ca="1" si="48"/>
        <v>X</v>
      </c>
    </row>
    <row r="198" spans="1:18" x14ac:dyDescent="0.2">
      <c r="A198" s="61" t="str">
        <f>'EScalc Special'!R198</f>
        <v>Period</v>
      </c>
      <c r="B198" s="25" t="str">
        <f>'EScalc Special'!P198</f>
        <v/>
      </c>
      <c r="C198" s="25" t="str">
        <f>'EScalc Special'!Q198</f>
        <v/>
      </c>
      <c r="D198" s="326" t="str">
        <f t="shared" si="56"/>
        <v xml:space="preserve"> </v>
      </c>
      <c r="E198" s="328" t="str">
        <f t="shared" si="57"/>
        <v xml:space="preserve"> </v>
      </c>
      <c r="F198" s="315" t="str">
        <f ca="1">'EScalc Special'!Y198</f>
        <v xml:space="preserve"> </v>
      </c>
      <c r="G198" s="312"/>
      <c r="H198" s="298" t="str">
        <f t="shared" si="58"/>
        <v>N</v>
      </c>
      <c r="I198" s="299">
        <f t="shared" ca="1" si="43"/>
        <v>0</v>
      </c>
      <c r="J198" s="300" t="str">
        <f t="shared" ca="1" si="46"/>
        <v>X</v>
      </c>
      <c r="K198" s="316" t="str">
        <f t="shared" ca="1" si="44"/>
        <v>X</v>
      </c>
      <c r="L198" s="319" t="str">
        <f t="shared" ca="1" si="45"/>
        <v>X</v>
      </c>
      <c r="M198" s="312"/>
      <c r="N198" s="301" t="str">
        <f t="shared" si="53"/>
        <v>N</v>
      </c>
      <c r="O198" s="302">
        <f t="shared" ca="1" si="54"/>
        <v>0</v>
      </c>
      <c r="P198" s="303" t="str">
        <f t="shared" ca="1" si="52"/>
        <v>X</v>
      </c>
      <c r="Q198" s="317" t="str">
        <f t="shared" ca="1" si="55"/>
        <v>X</v>
      </c>
      <c r="R198" s="323" t="str">
        <f t="shared" ca="1" si="48"/>
        <v>X</v>
      </c>
    </row>
    <row r="199" spans="1:18" x14ac:dyDescent="0.2">
      <c r="A199" s="61" t="str">
        <f>'EScalc Special'!R199</f>
        <v>Period</v>
      </c>
      <c r="B199" s="25" t="str">
        <f>'EScalc Special'!P199</f>
        <v/>
      </c>
      <c r="C199" s="25" t="str">
        <f>'EScalc Special'!Q199</f>
        <v/>
      </c>
      <c r="D199" s="326" t="str">
        <f t="shared" si="56"/>
        <v xml:space="preserve"> </v>
      </c>
      <c r="E199" s="328" t="str">
        <f t="shared" si="57"/>
        <v xml:space="preserve"> </v>
      </c>
      <c r="F199" s="315" t="str">
        <f ca="1">'EScalc Special'!Y199</f>
        <v xml:space="preserve"> </v>
      </c>
      <c r="G199" s="312"/>
      <c r="H199" s="298" t="str">
        <f t="shared" si="58"/>
        <v>N</v>
      </c>
      <c r="I199" s="299">
        <f t="shared" ca="1" si="43"/>
        <v>0</v>
      </c>
      <c r="J199" s="300" t="str">
        <f t="shared" ca="1" si="46"/>
        <v>X</v>
      </c>
      <c r="K199" s="316" t="str">
        <f t="shared" ca="1" si="44"/>
        <v>X</v>
      </c>
      <c r="L199" s="319" t="str">
        <f t="shared" ca="1" si="45"/>
        <v>X</v>
      </c>
      <c r="M199" s="312"/>
      <c r="N199" s="301" t="str">
        <f t="shared" si="53"/>
        <v>N</v>
      </c>
      <c r="O199" s="302">
        <f t="shared" ca="1" si="54"/>
        <v>0</v>
      </c>
      <c r="P199" s="303" t="str">
        <f t="shared" ca="1" si="52"/>
        <v>X</v>
      </c>
      <c r="Q199" s="317" t="str">
        <f t="shared" ca="1" si="55"/>
        <v>X</v>
      </c>
      <c r="R199" s="323" t="str">
        <f t="shared" ca="1" si="48"/>
        <v>X</v>
      </c>
    </row>
    <row r="200" spans="1:18" x14ac:dyDescent="0.2">
      <c r="A200" s="61" t="str">
        <f>'EScalc Special'!R200</f>
        <v>Period</v>
      </c>
      <c r="B200" s="25" t="str">
        <f>'EScalc Special'!P200</f>
        <v/>
      </c>
      <c r="C200" s="25" t="str">
        <f>'EScalc Special'!Q200</f>
        <v/>
      </c>
      <c r="D200" s="326" t="str">
        <f t="shared" si="56"/>
        <v xml:space="preserve"> </v>
      </c>
      <c r="E200" s="328" t="str">
        <f t="shared" si="57"/>
        <v xml:space="preserve"> </v>
      </c>
      <c r="F200" s="315" t="str">
        <f ca="1">'EScalc Special'!Y200</f>
        <v xml:space="preserve"> </v>
      </c>
      <c r="G200" s="312"/>
      <c r="H200" s="298" t="str">
        <f t="shared" si="58"/>
        <v>N</v>
      </c>
      <c r="I200" s="299">
        <f t="shared" ca="1" si="43"/>
        <v>0</v>
      </c>
      <c r="J200" s="300" t="str">
        <f t="shared" ca="1" si="46"/>
        <v>X</v>
      </c>
      <c r="K200" s="316" t="str">
        <f t="shared" ca="1" si="44"/>
        <v>X</v>
      </c>
      <c r="L200" s="319" t="str">
        <f t="shared" ca="1" si="45"/>
        <v>X</v>
      </c>
      <c r="M200" s="312"/>
      <c r="N200" s="301" t="str">
        <f t="shared" si="53"/>
        <v>N</v>
      </c>
      <c r="O200" s="302">
        <f t="shared" ca="1" si="54"/>
        <v>0</v>
      </c>
      <c r="P200" s="303" t="str">
        <f t="shared" ca="1" si="52"/>
        <v>X</v>
      </c>
      <c r="Q200" s="317" t="str">
        <f t="shared" ca="1" si="55"/>
        <v>X</v>
      </c>
      <c r="R200" s="323" t="str">
        <f t="shared" ca="1" si="48"/>
        <v>X</v>
      </c>
    </row>
    <row r="201" spans="1:18" x14ac:dyDescent="0.2">
      <c r="A201" s="61" t="str">
        <f>'EScalc Special'!R201</f>
        <v>Period</v>
      </c>
      <c r="B201" s="25" t="str">
        <f>'EScalc Special'!P201</f>
        <v/>
      </c>
      <c r="C201" s="25" t="str">
        <f>'EScalc Special'!Q201</f>
        <v/>
      </c>
      <c r="D201" s="326" t="str">
        <f t="shared" si="56"/>
        <v xml:space="preserve"> </v>
      </c>
      <c r="E201" s="328" t="str">
        <f t="shared" si="57"/>
        <v xml:space="preserve"> </v>
      </c>
      <c r="F201" s="315" t="str">
        <f ca="1">'EScalc Special'!Y201</f>
        <v xml:space="preserve"> </v>
      </c>
      <c r="G201" s="312"/>
      <c r="H201" s="298" t="str">
        <f t="shared" si="58"/>
        <v>N</v>
      </c>
      <c r="I201" s="299">
        <f t="shared" ref="I201:I202" ca="1" si="59">IF(ISNUMBER(H201), IF(OFFSET($H$2, H201-1,0) = "N", 1, I200 + 1), 0)</f>
        <v>0</v>
      </c>
      <c r="J201" s="300" t="str">
        <f t="shared" ca="1" si="46"/>
        <v>X</v>
      </c>
      <c r="K201" s="316" t="str">
        <f t="shared" ref="K201:K202" ca="1" si="60" xml:space="preserve"> IF(AND(ISNUMBER(OFFSET(H201,J201-1,0)), ISNUMBER(H201)),(OFFSET(B201, J201, 0) -IF(I201 =1, B200, "X"))/(J201+1), "X")</f>
        <v>X</v>
      </c>
      <c r="L201" s="319" t="str">
        <f t="shared" ca="1" si="45"/>
        <v>X</v>
      </c>
      <c r="M201" s="312"/>
      <c r="N201" s="301" t="str">
        <f t="shared" si="53"/>
        <v>N</v>
      </c>
      <c r="O201" s="302">
        <f t="shared" ca="1" si="54"/>
        <v>0</v>
      </c>
      <c r="P201" s="303" t="str">
        <f t="shared" ca="1" si="52"/>
        <v>X</v>
      </c>
      <c r="Q201" s="317" t="str">
        <f t="shared" ca="1" si="55"/>
        <v>X</v>
      </c>
      <c r="R201" s="323" t="str">
        <f t="shared" ca="1" si="48"/>
        <v>X</v>
      </c>
    </row>
    <row r="202" spans="1:18" x14ac:dyDescent="0.2">
      <c r="A202" s="61" t="str">
        <f>'EScalc Special'!R202</f>
        <v>Period</v>
      </c>
      <c r="B202" s="25" t="str">
        <f>'EScalc Special'!P202</f>
        <v/>
      </c>
      <c r="C202" s="25" t="str">
        <f>'EScalc Special'!Q202</f>
        <v/>
      </c>
      <c r="D202" s="326" t="str">
        <f t="shared" si="56"/>
        <v xml:space="preserve"> </v>
      </c>
      <c r="E202" s="328" t="str">
        <f t="shared" si="57"/>
        <v xml:space="preserve"> </v>
      </c>
      <c r="F202" s="315" t="str">
        <f ca="1">'EScalc Special'!Y202</f>
        <v xml:space="preserve"> </v>
      </c>
      <c r="G202" s="312"/>
      <c r="H202" s="298" t="str">
        <f t="shared" si="58"/>
        <v>N</v>
      </c>
      <c r="I202" s="299">
        <f t="shared" ca="1" si="59"/>
        <v>0</v>
      </c>
      <c r="J202" s="300" t="str">
        <f t="shared" si="46"/>
        <v>X</v>
      </c>
      <c r="K202" s="316" t="str">
        <f t="shared" ca="1" si="60"/>
        <v>X</v>
      </c>
      <c r="L202" s="319" t="str">
        <f t="shared" ref="L202" ca="1" si="61" xml:space="preserve"> IF(ISNUMBER(J202), IF(ISNUMBER(K202), B201 + K202, IF(ISNUMBER(J202), L201 + OFFSET(K202,1-I202,0), "X")), "X")</f>
        <v>X</v>
      </c>
      <c r="M202" s="312"/>
      <c r="N202" s="301" t="str">
        <f t="shared" si="53"/>
        <v>N</v>
      </c>
      <c r="O202" s="302">
        <f t="shared" ca="1" si="54"/>
        <v>0</v>
      </c>
      <c r="P202" s="303" t="str">
        <f>IF(AND(ISNUMBER(N202),Q203 = 0), O202, IF(ISNUMBER(N202), R203, "X"))</f>
        <v>X</v>
      </c>
      <c r="Q202" s="317" t="str">
        <f t="shared" ca="1" si="55"/>
        <v>X</v>
      </c>
      <c r="R202" s="323" t="str">
        <f t="shared" ca="1" si="48"/>
        <v>X</v>
      </c>
    </row>
    <row r="203" spans="1:18" x14ac:dyDescent="0.2">
      <c r="N203" s="257"/>
    </row>
  </sheetData>
  <mergeCells count="2">
    <mergeCell ref="T33:V34"/>
    <mergeCell ref="W33:Y34"/>
  </mergeCells>
  <conditionalFormatting sqref="H3:H202">
    <cfRule type="cellIs" dxfId="5" priority="11" operator="notEqual">
      <formula>"N"</formula>
    </cfRule>
  </conditionalFormatting>
  <conditionalFormatting sqref="I3:I202">
    <cfRule type="cellIs" dxfId="4" priority="8" operator="greaterThan">
      <formula>0</formula>
    </cfRule>
  </conditionalFormatting>
  <conditionalFormatting sqref="J3:L202">
    <cfRule type="cellIs" dxfId="3" priority="2" operator="notEqual">
      <formula>"X"</formula>
    </cfRule>
  </conditionalFormatting>
  <conditionalFormatting sqref="N3:N202">
    <cfRule type="cellIs" dxfId="2" priority="10" operator="notEqual">
      <formula>"N"</formula>
    </cfRule>
  </conditionalFormatting>
  <conditionalFormatting sqref="O3:O202">
    <cfRule type="cellIs" dxfId="1" priority="7" operator="greaterThan">
      <formula>0</formula>
    </cfRule>
  </conditionalFormatting>
  <conditionalFormatting sqref="P3:R202">
    <cfRule type="cellIs" dxfId="0" priority="1" operator="notEqual">
      <formula>"X"</formula>
    </cfRule>
  </conditionalFormatting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 tint="0.59999389629810485"/>
  </sheetPr>
  <dimension ref="A1:W202"/>
  <sheetViews>
    <sheetView workbookViewId="0">
      <selection activeCell="B3" sqref="B3"/>
    </sheetView>
  </sheetViews>
  <sheetFormatPr defaultRowHeight="12.75" x14ac:dyDescent="0.2"/>
  <cols>
    <col min="2" max="2" width="13.5703125" customWidth="1"/>
    <col min="6" max="6" width="24.140625" customWidth="1"/>
  </cols>
  <sheetData>
    <row r="1" spans="1:18" ht="18.95" customHeight="1" thickTop="1" thickBot="1" x14ac:dyDescent="0.25">
      <c r="A1" s="63" t="str">
        <f>'EScalc Special'!R1</f>
        <v>Period</v>
      </c>
      <c r="B1" s="33" t="str">
        <f>'EScalc Special'!S1</f>
        <v>IEAC(t)sp</v>
      </c>
      <c r="C1" s="180" t="s">
        <v>115</v>
      </c>
      <c r="D1" s="180" t="s">
        <v>116</v>
      </c>
      <c r="F1" s="227"/>
      <c r="G1" s="228"/>
      <c r="H1" s="228"/>
      <c r="I1" s="228"/>
      <c r="J1" s="228"/>
      <c r="K1" s="228"/>
      <c r="L1" s="228"/>
      <c r="M1" s="228"/>
      <c r="N1" s="228"/>
      <c r="O1" s="228"/>
      <c r="P1" s="228"/>
      <c r="Q1" s="228"/>
      <c r="R1" s="229"/>
    </row>
    <row r="2" spans="1:18" ht="18.95" customHeight="1" thickBot="1" x14ac:dyDescent="0.25">
      <c r="A2" s="60"/>
      <c r="B2" s="51"/>
      <c r="C2" s="182">
        <f>'Data Entry'!$E$16</f>
        <v>0</v>
      </c>
      <c r="D2" s="181"/>
      <c r="F2" s="230" t="s">
        <v>128</v>
      </c>
      <c r="G2" s="231"/>
      <c r="H2" s="231"/>
      <c r="I2" s="231"/>
      <c r="J2" s="231"/>
      <c r="K2" s="231"/>
      <c r="L2" s="231"/>
      <c r="M2" s="231"/>
      <c r="N2" s="231"/>
      <c r="O2" s="231"/>
      <c r="P2" s="231"/>
      <c r="Q2" s="231"/>
      <c r="R2" s="232"/>
    </row>
    <row r="3" spans="1:18" ht="18.95" customHeight="1" thickBot="1" x14ac:dyDescent="0.25">
      <c r="A3" s="61" t="str">
        <f>'EScalc Special'!R3</f>
        <v>Period</v>
      </c>
      <c r="B3" s="55" t="str">
        <f ca="1">'EScalc Special'!S3</f>
        <v>IEAC(t)sp</v>
      </c>
      <c r="C3" s="184"/>
      <c r="D3" s="183" t="str">
        <f t="shared" ref="D3:D32" ca="1" si="0" xml:space="preserve"> IF(ISNUMBER(B3), A3 * $C$2/B3, "    ES(L)")</f>
        <v xml:space="preserve">    ES(L)</v>
      </c>
      <c r="F3" s="233"/>
      <c r="G3" s="234"/>
      <c r="H3" s="234"/>
      <c r="I3" s="234"/>
      <c r="J3" s="234"/>
      <c r="K3" s="234"/>
      <c r="L3" s="234"/>
      <c r="M3" s="234"/>
      <c r="N3" s="234"/>
      <c r="O3" s="234"/>
      <c r="P3" s="234"/>
      <c r="Q3" s="234"/>
      <c r="R3" s="235"/>
    </row>
    <row r="4" spans="1:18" ht="18.95" customHeight="1" thickTop="1" x14ac:dyDescent="0.2">
      <c r="A4" s="61" t="str">
        <f>'EScalc Special'!R4</f>
        <v>Period</v>
      </c>
      <c r="B4" s="55" t="str">
        <f ca="1">'EScalc Special'!S4</f>
        <v>IEAC(t)sp</v>
      </c>
      <c r="C4" s="184"/>
      <c r="D4" s="183" t="str">
        <f t="shared" ca="1" si="0"/>
        <v xml:space="preserve">    ES(L)</v>
      </c>
      <c r="F4" s="351" t="s">
        <v>118</v>
      </c>
      <c r="G4" s="352" t="s">
        <v>119</v>
      </c>
      <c r="H4" s="353"/>
      <c r="I4" s="353"/>
      <c r="J4" s="353"/>
      <c r="K4" s="353"/>
      <c r="L4" s="353"/>
      <c r="M4" s="353"/>
      <c r="N4" s="353"/>
      <c r="O4" s="353"/>
      <c r="P4" s="353"/>
      <c r="Q4" s="353"/>
      <c r="R4" s="354"/>
    </row>
    <row r="5" spans="1:18" ht="18.95" customHeight="1" thickBot="1" x14ac:dyDescent="0.25">
      <c r="A5" s="61" t="str">
        <f>'EScalc Special'!R5</f>
        <v>Period</v>
      </c>
      <c r="B5" s="55" t="str">
        <f ca="1">'EScalc Special'!S5</f>
        <v>IEAC(t)sp</v>
      </c>
      <c r="C5" s="184"/>
      <c r="D5" s="183" t="str">
        <f t="shared" ca="1" si="0"/>
        <v xml:space="preserve">    ES(L)</v>
      </c>
      <c r="F5" s="344"/>
      <c r="G5" s="185">
        <v>1</v>
      </c>
      <c r="H5" s="186">
        <v>2</v>
      </c>
      <c r="I5" s="186">
        <v>3</v>
      </c>
      <c r="J5" s="186">
        <v>4</v>
      </c>
      <c r="K5" s="186">
        <v>5</v>
      </c>
      <c r="L5" s="186">
        <v>6</v>
      </c>
      <c r="M5" s="186">
        <v>7</v>
      </c>
      <c r="N5" s="186">
        <v>8</v>
      </c>
      <c r="O5" s="186">
        <v>9</v>
      </c>
      <c r="P5" s="186">
        <v>10</v>
      </c>
      <c r="Q5" s="186">
        <v>11</v>
      </c>
      <c r="R5" s="187">
        <v>12</v>
      </c>
    </row>
    <row r="6" spans="1:18" ht="18.95" customHeight="1" x14ac:dyDescent="0.2">
      <c r="A6" s="61" t="str">
        <f>'EScalc Special'!R6</f>
        <v>Period</v>
      </c>
      <c r="B6" s="55" t="str">
        <f ca="1">'EScalc Special'!S6</f>
        <v>IEAC(t)sp</v>
      </c>
      <c r="C6" s="184"/>
      <c r="D6" s="183" t="str">
        <f t="shared" ca="1" si="0"/>
        <v xml:space="preserve">    ES(L)</v>
      </c>
      <c r="F6" s="188" t="s">
        <v>120</v>
      </c>
      <c r="G6" s="189"/>
      <c r="H6" s="190">
        <f t="shared" ref="H6:P6" si="1" xml:space="preserve"> H5 * 10 / H19</f>
        <v>1.4814814814814814</v>
      </c>
      <c r="I6" s="191">
        <f t="shared" si="1"/>
        <v>3.214285714285714</v>
      </c>
      <c r="J6" s="191">
        <f t="shared" si="1"/>
        <v>5.1162790697674421</v>
      </c>
      <c r="K6" s="191">
        <f t="shared" si="1"/>
        <v>5.5555555555555554</v>
      </c>
      <c r="L6" s="191">
        <f t="shared" si="1"/>
        <v>5.4545454545454541</v>
      </c>
      <c r="M6" s="191">
        <f t="shared" si="1"/>
        <v>7.0314842578710648</v>
      </c>
      <c r="N6" s="191">
        <f t="shared" si="1"/>
        <v>8.2051282051282044</v>
      </c>
      <c r="O6" s="191">
        <f t="shared" si="1"/>
        <v>8.1818181818181817</v>
      </c>
      <c r="P6" s="191">
        <f t="shared" si="1"/>
        <v>10</v>
      </c>
      <c r="Q6" s="192"/>
      <c r="R6" s="205"/>
    </row>
    <row r="7" spans="1:18" ht="18.95" customHeight="1" x14ac:dyDescent="0.2">
      <c r="A7" s="61" t="str">
        <f>'EScalc Special'!R7</f>
        <v>Period</v>
      </c>
      <c r="B7" s="55" t="str">
        <f ca="1">'EScalc Special'!S7</f>
        <v>IEAC(t)sp</v>
      </c>
      <c r="C7" s="184"/>
      <c r="D7" s="183" t="str">
        <f t="shared" ca="1" si="0"/>
        <v xml:space="preserve">    ES(L)</v>
      </c>
      <c r="F7" s="193" t="s">
        <v>121</v>
      </c>
      <c r="G7" s="194"/>
      <c r="H7" s="195"/>
      <c r="I7" s="196">
        <f t="shared" ref="I7:P7" si="2" xml:space="preserve"> I5 * 10 / I20</f>
        <v>1.0465116279069766</v>
      </c>
      <c r="J7" s="191">
        <f t="shared" si="2"/>
        <v>3.6734693877551021</v>
      </c>
      <c r="K7" s="191">
        <f t="shared" si="2"/>
        <v>5</v>
      </c>
      <c r="L7" s="191">
        <f t="shared" si="2"/>
        <v>4.7368421052631584</v>
      </c>
      <c r="M7" s="191">
        <f t="shared" si="2"/>
        <v>6.6599190283400809</v>
      </c>
      <c r="N7" s="191">
        <f t="shared" si="2"/>
        <v>8</v>
      </c>
      <c r="O7" s="191">
        <f t="shared" si="2"/>
        <v>7.9411764705882346</v>
      </c>
      <c r="P7" s="191">
        <f t="shared" si="2"/>
        <v>10</v>
      </c>
      <c r="Q7" s="192"/>
      <c r="R7" s="205"/>
    </row>
    <row r="8" spans="1:18" ht="18.95" customHeight="1" x14ac:dyDescent="0.2">
      <c r="A8" s="61" t="str">
        <f>'EScalc Special'!R8</f>
        <v>Period</v>
      </c>
      <c r="B8" s="55" t="str">
        <f ca="1">'EScalc Special'!S8</f>
        <v>IEAC(t)sp</v>
      </c>
      <c r="C8" s="184"/>
      <c r="D8" s="183" t="str">
        <f t="shared" ca="1" si="0"/>
        <v xml:space="preserve">    ES(L)</v>
      </c>
      <c r="F8" s="197" t="s">
        <v>122</v>
      </c>
      <c r="G8" s="198"/>
      <c r="H8" s="199"/>
      <c r="I8" s="200"/>
      <c r="J8" s="201">
        <f t="shared" ref="J8:R8" si="3" xml:space="preserve"> J5 * 10 / J21</f>
        <v>5</v>
      </c>
      <c r="K8" s="201">
        <f t="shared" si="3"/>
        <v>5.9633027522935791</v>
      </c>
      <c r="L8" s="201">
        <f t="shared" si="3"/>
        <v>6.7924528301886786</v>
      </c>
      <c r="M8" s="201">
        <f t="shared" si="3"/>
        <v>7</v>
      </c>
      <c r="N8" s="201">
        <f t="shared" si="3"/>
        <v>6.8085106382978724</v>
      </c>
      <c r="O8" s="201">
        <f t="shared" si="3"/>
        <v>7.6595744680851068</v>
      </c>
      <c r="P8" s="201">
        <f t="shared" si="3"/>
        <v>8.7349397590361448</v>
      </c>
      <c r="Q8" s="201">
        <f t="shared" si="3"/>
        <v>9.3617021276595747</v>
      </c>
      <c r="R8" s="206">
        <f t="shared" si="3"/>
        <v>10</v>
      </c>
    </row>
    <row r="9" spans="1:18" ht="18.95" customHeight="1" x14ac:dyDescent="0.2">
      <c r="A9" s="61" t="str">
        <f>'EScalc Special'!R9</f>
        <v>Period</v>
      </c>
      <c r="B9" s="55" t="str">
        <f ca="1">'EScalc Special'!S9</f>
        <v>IEAC(t)sp</v>
      </c>
      <c r="C9" s="184"/>
      <c r="D9" s="183" t="str">
        <f t="shared" ca="1" si="0"/>
        <v xml:space="preserve">    ES(L)</v>
      </c>
      <c r="F9" s="197" t="s">
        <v>123</v>
      </c>
      <c r="G9" s="198"/>
      <c r="H9" s="199"/>
      <c r="I9" s="202">
        <f t="shared" ref="I9:P9" si="4" xml:space="preserve"> I5 * 10 / I22</f>
        <v>2.5</v>
      </c>
      <c r="J9" s="201">
        <f t="shared" si="4"/>
        <v>4.1584158415841586</v>
      </c>
      <c r="K9" s="201">
        <f t="shared" si="4"/>
        <v>5</v>
      </c>
      <c r="L9" s="201">
        <f t="shared" si="4"/>
        <v>4.7368421052631584</v>
      </c>
      <c r="M9" s="201">
        <f t="shared" si="4"/>
        <v>6.6599190283400809</v>
      </c>
      <c r="N9" s="201">
        <f t="shared" si="4"/>
        <v>8</v>
      </c>
      <c r="O9" s="201">
        <f t="shared" si="4"/>
        <v>7.9411764705882346</v>
      </c>
      <c r="P9" s="201">
        <f t="shared" si="4"/>
        <v>10</v>
      </c>
      <c r="Q9" s="200"/>
      <c r="R9" s="207"/>
    </row>
    <row r="10" spans="1:18" ht="18.95" customHeight="1" x14ac:dyDescent="0.2">
      <c r="A10" s="61" t="str">
        <f>'EScalc Special'!R10</f>
        <v>Period</v>
      </c>
      <c r="B10" s="55" t="str">
        <f ca="1">'EScalc Special'!S10</f>
        <v>IEAC(t)sp</v>
      </c>
      <c r="C10" s="184"/>
      <c r="D10" s="183" t="str">
        <f t="shared" ca="1" si="0"/>
        <v xml:space="preserve">    ES(L)</v>
      </c>
      <c r="F10" s="197" t="s">
        <v>124</v>
      </c>
      <c r="G10" s="198"/>
      <c r="H10" s="199"/>
      <c r="I10" s="200"/>
      <c r="J10" s="202">
        <f t="shared" ref="J10:P10" si="5" xml:space="preserve"> J5 * 10 / J23</f>
        <v>3.1372549019607843</v>
      </c>
      <c r="K10" s="202">
        <f t="shared" si="5"/>
        <v>4.0865384615384608</v>
      </c>
      <c r="L10" s="202">
        <f t="shared" si="5"/>
        <v>4.7058823529411766</v>
      </c>
      <c r="M10" s="202">
        <f t="shared" si="5"/>
        <v>6.0514018691588785</v>
      </c>
      <c r="N10" s="201">
        <f t="shared" si="5"/>
        <v>7.4226804123711334</v>
      </c>
      <c r="O10" s="201">
        <f t="shared" si="5"/>
        <v>7.8947368421052628</v>
      </c>
      <c r="P10" s="201">
        <f t="shared" si="5"/>
        <v>10</v>
      </c>
      <c r="Q10" s="200"/>
      <c r="R10" s="207"/>
    </row>
    <row r="11" spans="1:18" ht="18.95" customHeight="1" x14ac:dyDescent="0.2">
      <c r="A11" s="61" t="str">
        <f>'EScalc Special'!R11</f>
        <v>Period</v>
      </c>
      <c r="B11" s="55" t="str">
        <f ca="1">'EScalc Special'!S11</f>
        <v>IEAC(t)sp</v>
      </c>
      <c r="C11" s="184"/>
      <c r="D11" s="183" t="str">
        <f t="shared" ca="1" si="0"/>
        <v xml:space="preserve">    ES(L)</v>
      </c>
      <c r="F11" s="197" t="s">
        <v>125</v>
      </c>
      <c r="G11" s="198"/>
      <c r="H11" s="199"/>
      <c r="I11" s="200"/>
      <c r="J11" s="200"/>
      <c r="K11" s="200"/>
      <c r="L11" s="201">
        <f t="shared" ref="L11:R11" si="6" xml:space="preserve"> L5 * 10 / L24</f>
        <v>6.545454545454545</v>
      </c>
      <c r="M11" s="201">
        <f t="shared" si="6"/>
        <v>7</v>
      </c>
      <c r="N11" s="202">
        <f t="shared" si="6"/>
        <v>6.4</v>
      </c>
      <c r="O11" s="202">
        <f t="shared" si="6"/>
        <v>7.4117647058823533</v>
      </c>
      <c r="P11" s="202">
        <f t="shared" si="6"/>
        <v>8.6363636363636367</v>
      </c>
      <c r="Q11" s="202">
        <f t="shared" si="6"/>
        <v>9.3076923076923084</v>
      </c>
      <c r="R11" s="208">
        <f t="shared" si="6"/>
        <v>10</v>
      </c>
    </row>
    <row r="12" spans="1:18" ht="18.95" customHeight="1" thickBot="1" x14ac:dyDescent="0.25">
      <c r="A12" s="61" t="str">
        <f>'EScalc Special'!R12</f>
        <v>Period</v>
      </c>
      <c r="B12" s="55" t="str">
        <f ca="1">'EScalc Special'!S12</f>
        <v>IEAC(t)sp</v>
      </c>
      <c r="C12" s="184"/>
      <c r="D12" s="183" t="str">
        <f t="shared" ca="1" si="0"/>
        <v xml:space="preserve">    ES(L)</v>
      </c>
      <c r="F12" s="203" t="s">
        <v>126</v>
      </c>
      <c r="G12" s="210"/>
      <c r="H12" s="211">
        <f t="shared" ref="H12:R12" si="7" xml:space="preserve"> H5 * 10 / H25</f>
        <v>1.4814814814814814</v>
      </c>
      <c r="I12" s="212">
        <f t="shared" si="7"/>
        <v>3.0769230769230771</v>
      </c>
      <c r="J12" s="212">
        <f t="shared" si="7"/>
        <v>4.2857142857142856</v>
      </c>
      <c r="K12" s="212">
        <f t="shared" si="7"/>
        <v>4.983922829581994</v>
      </c>
      <c r="L12" s="212">
        <f t="shared" si="7"/>
        <v>5.3978159126365064</v>
      </c>
      <c r="M12" s="212">
        <f t="shared" si="7"/>
        <v>6.5175332527206766</v>
      </c>
      <c r="N12" s="212">
        <f t="shared" si="7"/>
        <v>7.083333333333333</v>
      </c>
      <c r="O12" s="212">
        <f t="shared" si="7"/>
        <v>7.6201372997711676</v>
      </c>
      <c r="P12" s="212">
        <f t="shared" si="7"/>
        <v>8.9989888776541971</v>
      </c>
      <c r="Q12" s="212">
        <f t="shared" si="7"/>
        <v>9.4515539305301655</v>
      </c>
      <c r="R12" s="213">
        <f t="shared" si="7"/>
        <v>10</v>
      </c>
    </row>
    <row r="13" spans="1:18" ht="18.95" customHeight="1" thickTop="1" x14ac:dyDescent="0.2">
      <c r="A13" s="61" t="str">
        <f>'EScalc Special'!R13</f>
        <v>Period</v>
      </c>
      <c r="B13" s="55" t="str">
        <f ca="1">'EScalc Special'!S13</f>
        <v>IEAC(t)sp</v>
      </c>
      <c r="C13" s="184"/>
      <c r="D13" s="183" t="str">
        <f t="shared" ca="1" si="0"/>
        <v xml:space="preserve">    ES(L)</v>
      </c>
      <c r="F13" s="225" t="s">
        <v>129</v>
      </c>
      <c r="G13" s="224"/>
      <c r="H13" s="224"/>
      <c r="I13" s="224"/>
      <c r="J13" s="224"/>
      <c r="K13" s="224"/>
      <c r="L13" s="224"/>
      <c r="M13" s="224"/>
      <c r="N13" s="224"/>
      <c r="O13" s="224"/>
      <c r="P13" s="224"/>
      <c r="Q13" s="224"/>
      <c r="R13" s="214"/>
    </row>
    <row r="14" spans="1:18" ht="18.95" customHeight="1" x14ac:dyDescent="0.2">
      <c r="A14" s="61" t="str">
        <f>'EScalc Special'!R14</f>
        <v>Period</v>
      </c>
      <c r="B14" s="55" t="str">
        <f ca="1">'EScalc Special'!S14</f>
        <v>IEAC(t)sp</v>
      </c>
      <c r="C14" s="184"/>
      <c r="D14" s="183" t="str">
        <f t="shared" ca="1" si="0"/>
        <v xml:space="preserve">    ES(L)</v>
      </c>
      <c r="F14" s="226" t="s">
        <v>130</v>
      </c>
      <c r="G14" s="218"/>
      <c r="H14" s="218"/>
      <c r="I14" s="218"/>
      <c r="J14" s="218"/>
      <c r="K14" s="218"/>
      <c r="L14" s="218"/>
      <c r="M14" s="218"/>
      <c r="N14" s="218"/>
      <c r="O14" s="218"/>
      <c r="P14" s="218"/>
      <c r="Q14" s="218"/>
      <c r="R14" s="215"/>
    </row>
    <row r="15" spans="1:18" ht="18.95" customHeight="1" x14ac:dyDescent="0.2">
      <c r="A15" s="61" t="str">
        <f>'EScalc Special'!R15</f>
        <v>Period</v>
      </c>
      <c r="B15" s="55" t="str">
        <f ca="1">'EScalc Special'!S15</f>
        <v>IEAC(t)sp</v>
      </c>
      <c r="C15" s="184"/>
      <c r="D15" s="183" t="str">
        <f t="shared" ca="1" si="0"/>
        <v xml:space="preserve">    ES(L)</v>
      </c>
      <c r="F15" s="226" t="s">
        <v>131</v>
      </c>
      <c r="G15" s="216"/>
      <c r="H15" s="216"/>
      <c r="I15" s="216"/>
      <c r="J15" s="216"/>
      <c r="K15" s="216"/>
      <c r="L15" s="216"/>
      <c r="M15" s="216"/>
      <c r="N15" s="216"/>
      <c r="O15" s="216"/>
      <c r="P15" s="216"/>
      <c r="Q15" s="216"/>
      <c r="R15" s="217"/>
    </row>
    <row r="16" spans="1:18" ht="18.95" customHeight="1" thickBot="1" x14ac:dyDescent="0.25">
      <c r="A16" s="61" t="str">
        <f>'EScalc Special'!R16</f>
        <v>Period</v>
      </c>
      <c r="B16" s="55" t="str">
        <f ca="1">'EScalc Special'!S16</f>
        <v>IEAC(t)sp</v>
      </c>
      <c r="C16" s="184"/>
      <c r="D16" s="183" t="str">
        <f t="shared" ca="1" si="0"/>
        <v xml:space="preserve">    ES(L)</v>
      </c>
      <c r="F16" s="226" t="s">
        <v>132</v>
      </c>
      <c r="G16" s="218"/>
      <c r="H16" s="218"/>
      <c r="I16" s="218"/>
      <c r="J16" s="218"/>
      <c r="K16" s="218"/>
      <c r="L16" s="218"/>
      <c r="M16" s="218"/>
      <c r="N16" s="218"/>
      <c r="O16" s="218"/>
      <c r="P16" s="218"/>
      <c r="Q16" s="218"/>
      <c r="R16" s="215"/>
    </row>
    <row r="17" spans="1:23" ht="18.95" customHeight="1" thickTop="1" x14ac:dyDescent="0.2">
      <c r="A17" s="61" t="str">
        <f>'EScalc Special'!R17</f>
        <v>Period</v>
      </c>
      <c r="B17" s="55" t="str">
        <f ca="1">'EScalc Special'!S17</f>
        <v>IEAC(t)sp</v>
      </c>
      <c r="C17" s="184"/>
      <c r="D17" s="183" t="str">
        <f t="shared" ca="1" si="0"/>
        <v xml:space="preserve">    ES(L)</v>
      </c>
      <c r="F17" s="351" t="s">
        <v>118</v>
      </c>
      <c r="G17" s="352" t="s">
        <v>127</v>
      </c>
      <c r="H17" s="353"/>
      <c r="I17" s="353"/>
      <c r="J17" s="353"/>
      <c r="K17" s="353"/>
      <c r="L17" s="353"/>
      <c r="M17" s="353"/>
      <c r="N17" s="353"/>
      <c r="O17" s="353"/>
      <c r="P17" s="353"/>
      <c r="Q17" s="353"/>
      <c r="R17" s="354"/>
    </row>
    <row r="18" spans="1:23" ht="18.95" customHeight="1" thickBot="1" x14ac:dyDescent="0.25">
      <c r="A18" s="61" t="str">
        <f>'EScalc Special'!R18</f>
        <v>Period</v>
      </c>
      <c r="B18" s="55" t="str">
        <f ca="1">'EScalc Special'!S18</f>
        <v>IEAC(t)sp</v>
      </c>
      <c r="C18" s="184"/>
      <c r="D18" s="183" t="str">
        <f t="shared" ca="1" si="0"/>
        <v xml:space="preserve">    ES(L)</v>
      </c>
      <c r="F18" s="344"/>
      <c r="G18" s="185">
        <v>1</v>
      </c>
      <c r="H18" s="186">
        <v>2</v>
      </c>
      <c r="I18" s="186">
        <v>3</v>
      </c>
      <c r="J18" s="186">
        <v>4</v>
      </c>
      <c r="K18" s="186">
        <v>5</v>
      </c>
      <c r="L18" s="186">
        <v>6</v>
      </c>
      <c r="M18" s="186">
        <v>7</v>
      </c>
      <c r="N18" s="186">
        <v>8</v>
      </c>
      <c r="O18" s="186">
        <v>9</v>
      </c>
      <c r="P18" s="186">
        <v>10</v>
      </c>
      <c r="Q18" s="186">
        <v>11</v>
      </c>
      <c r="R18" s="187">
        <v>12</v>
      </c>
    </row>
    <row r="19" spans="1:23" ht="18.95" customHeight="1" x14ac:dyDescent="0.2">
      <c r="A19" s="61" t="str">
        <f>'EScalc Special'!R19</f>
        <v>Period</v>
      </c>
      <c r="B19" s="55" t="str">
        <f ca="1">'EScalc Special'!S19</f>
        <v>IEAC(t)sp</v>
      </c>
      <c r="C19" s="184"/>
      <c r="D19" s="183" t="str">
        <f t="shared" ca="1" si="0"/>
        <v xml:space="preserve">    ES(L)</v>
      </c>
      <c r="F19" s="188" t="s">
        <v>120</v>
      </c>
      <c r="G19" s="189"/>
      <c r="H19" s="190">
        <v>13.5</v>
      </c>
      <c r="I19" s="191">
        <v>9.3333333333333339</v>
      </c>
      <c r="J19" s="191">
        <v>7.8181818181818175</v>
      </c>
      <c r="K19" s="191">
        <v>9</v>
      </c>
      <c r="L19" s="191">
        <v>11</v>
      </c>
      <c r="M19" s="191">
        <v>9.9552238805970141</v>
      </c>
      <c r="N19" s="191">
        <v>9.75</v>
      </c>
      <c r="O19" s="191">
        <v>11</v>
      </c>
      <c r="P19" s="191">
        <v>10</v>
      </c>
      <c r="Q19" s="192"/>
      <c r="R19" s="204"/>
    </row>
    <row r="20" spans="1:23" ht="18.95" customHeight="1" x14ac:dyDescent="0.2">
      <c r="A20" s="61" t="str">
        <f>'EScalc Special'!R20</f>
        <v>Period</v>
      </c>
      <c r="B20" s="55" t="str">
        <f ca="1">'EScalc Special'!S20</f>
        <v>IEAC(t)sp</v>
      </c>
      <c r="C20" s="184"/>
      <c r="D20" s="183" t="str">
        <f t="shared" ca="1" si="0"/>
        <v xml:space="preserve">    ES(L)</v>
      </c>
      <c r="F20" s="193" t="s">
        <v>121</v>
      </c>
      <c r="G20" s="194"/>
      <c r="H20" s="195"/>
      <c r="I20" s="196">
        <v>28.666666666666668</v>
      </c>
      <c r="J20" s="191">
        <v>10.888888888888889</v>
      </c>
      <c r="K20" s="191">
        <v>10</v>
      </c>
      <c r="L20" s="191">
        <v>12.666666666666666</v>
      </c>
      <c r="M20" s="191">
        <v>10.51063829787234</v>
      </c>
      <c r="N20" s="191">
        <v>10</v>
      </c>
      <c r="O20" s="191">
        <v>11.333333333333334</v>
      </c>
      <c r="P20" s="191">
        <v>10</v>
      </c>
      <c r="Q20" s="192"/>
      <c r="R20" s="205"/>
    </row>
    <row r="21" spans="1:23" ht="18.95" customHeight="1" x14ac:dyDescent="0.2">
      <c r="A21" s="61" t="str">
        <f>'EScalc Special'!R21</f>
        <v>Period</v>
      </c>
      <c r="B21" s="55" t="str">
        <f ca="1">'EScalc Special'!S21</f>
        <v>IEAC(t)sp</v>
      </c>
      <c r="C21" s="184"/>
      <c r="D21" s="183" t="str">
        <f t="shared" ca="1" si="0"/>
        <v xml:space="preserve">    ES(L)</v>
      </c>
      <c r="F21" s="197" t="s">
        <v>122</v>
      </c>
      <c r="G21" s="198"/>
      <c r="H21" s="199"/>
      <c r="I21" s="200"/>
      <c r="J21" s="201">
        <v>8</v>
      </c>
      <c r="K21" s="201">
        <v>8.3846153846153832</v>
      </c>
      <c r="L21" s="201">
        <v>8.8333333333333339</v>
      </c>
      <c r="M21" s="201">
        <v>10</v>
      </c>
      <c r="N21" s="201">
        <v>11.75</v>
      </c>
      <c r="O21" s="201">
        <v>11.75</v>
      </c>
      <c r="P21" s="201">
        <v>11.448275862068966</v>
      </c>
      <c r="Q21" s="201">
        <v>11.75</v>
      </c>
      <c r="R21" s="206">
        <v>12</v>
      </c>
    </row>
    <row r="22" spans="1:23" ht="18.95" customHeight="1" x14ac:dyDescent="0.2">
      <c r="A22" s="61" t="str">
        <f>'EScalc Special'!R22</f>
        <v>Period</v>
      </c>
      <c r="B22" s="55" t="str">
        <f ca="1">'EScalc Special'!S22</f>
        <v>IEAC(t)sp</v>
      </c>
      <c r="C22" s="184"/>
      <c r="D22" s="183" t="str">
        <f t="shared" ca="1" si="0"/>
        <v xml:space="preserve">    ES(L)</v>
      </c>
      <c r="F22" s="197" t="s">
        <v>123</v>
      </c>
      <c r="G22" s="198"/>
      <c r="H22" s="199"/>
      <c r="I22" s="202">
        <v>12</v>
      </c>
      <c r="J22" s="201">
        <v>9.6190476190476186</v>
      </c>
      <c r="K22" s="201">
        <v>10</v>
      </c>
      <c r="L22" s="201">
        <v>12.666666666666666</v>
      </c>
      <c r="M22" s="201">
        <v>10.51063829787234</v>
      </c>
      <c r="N22" s="201">
        <v>10</v>
      </c>
      <c r="O22" s="201">
        <v>11.333333333333334</v>
      </c>
      <c r="P22" s="201">
        <v>10</v>
      </c>
      <c r="Q22" s="200"/>
      <c r="R22" s="207"/>
    </row>
    <row r="23" spans="1:23" ht="18.95" customHeight="1" x14ac:dyDescent="0.2">
      <c r="A23" s="61" t="str">
        <f>'EScalc Special'!R23</f>
        <v>Period</v>
      </c>
      <c r="B23" s="55" t="str">
        <f ca="1">'EScalc Special'!S23</f>
        <v>IEAC(t)sp</v>
      </c>
      <c r="C23" s="184"/>
      <c r="D23" s="183" t="str">
        <f t="shared" ca="1" si="0"/>
        <v xml:space="preserve">    ES(L)</v>
      </c>
      <c r="F23" s="197" t="s">
        <v>124</v>
      </c>
      <c r="G23" s="198"/>
      <c r="H23" s="199"/>
      <c r="I23" s="200"/>
      <c r="J23" s="202">
        <v>12.75</v>
      </c>
      <c r="K23" s="202">
        <v>12.23529411764706</v>
      </c>
      <c r="L23" s="202">
        <v>12.75</v>
      </c>
      <c r="M23" s="202">
        <v>11.567567567567568</v>
      </c>
      <c r="N23" s="201">
        <v>10.777777777777779</v>
      </c>
      <c r="O23" s="201">
        <v>11.4</v>
      </c>
      <c r="P23" s="201">
        <v>10</v>
      </c>
      <c r="Q23" s="200"/>
      <c r="R23" s="207"/>
    </row>
    <row r="24" spans="1:23" ht="18.95" customHeight="1" x14ac:dyDescent="0.2">
      <c r="A24" s="61" t="str">
        <f>'EScalc Special'!R24</f>
        <v>Period</v>
      </c>
      <c r="B24" s="55" t="str">
        <f ca="1">'EScalc Special'!S24</f>
        <v>IEAC(t)sp</v>
      </c>
      <c r="C24" s="184"/>
      <c r="D24" s="183" t="str">
        <f t="shared" ca="1" si="0"/>
        <v xml:space="preserve">    ES(L)</v>
      </c>
      <c r="F24" s="197" t="s">
        <v>125</v>
      </c>
      <c r="G24" s="198"/>
      <c r="H24" s="199"/>
      <c r="I24" s="200"/>
      <c r="J24" s="200"/>
      <c r="K24" s="200"/>
      <c r="L24" s="201">
        <v>9.1666666666666679</v>
      </c>
      <c r="M24" s="201">
        <v>10</v>
      </c>
      <c r="N24" s="202">
        <v>12.5</v>
      </c>
      <c r="O24" s="202">
        <v>12.142857142857142</v>
      </c>
      <c r="P24" s="202">
        <v>11.578947368421051</v>
      </c>
      <c r="Q24" s="202">
        <v>11.818181818181817</v>
      </c>
      <c r="R24" s="208">
        <v>12</v>
      </c>
    </row>
    <row r="25" spans="1:23" ht="18.95" customHeight="1" thickBot="1" x14ac:dyDescent="0.25">
      <c r="A25" s="61" t="str">
        <f>'EScalc Special'!R25</f>
        <v>Period</v>
      </c>
      <c r="B25" s="55" t="str">
        <f ca="1">'EScalc Special'!S25</f>
        <v>IEAC(t)sp</v>
      </c>
      <c r="C25" s="184"/>
      <c r="D25" s="183" t="str">
        <f t="shared" ca="1" si="0"/>
        <v xml:space="preserve">    ES(L)</v>
      </c>
      <c r="F25" s="209" t="s">
        <v>126</v>
      </c>
      <c r="G25" s="210"/>
      <c r="H25" s="211">
        <v>13.5</v>
      </c>
      <c r="I25" s="212">
        <v>9.75</v>
      </c>
      <c r="J25" s="212">
        <v>9.3333333333333339</v>
      </c>
      <c r="K25" s="212">
        <v>10.032258064516128</v>
      </c>
      <c r="L25" s="212">
        <v>11.115606936416183</v>
      </c>
      <c r="M25" s="212">
        <v>10.740259740259742</v>
      </c>
      <c r="N25" s="212">
        <v>11.294117647058824</v>
      </c>
      <c r="O25" s="212">
        <v>11.810810810810811</v>
      </c>
      <c r="P25" s="212">
        <v>11.112359550561797</v>
      </c>
      <c r="Q25" s="212">
        <v>11.638297872340425</v>
      </c>
      <c r="R25" s="213">
        <v>12</v>
      </c>
    </row>
    <row r="26" spans="1:23" ht="18.95" customHeight="1" thickTop="1" x14ac:dyDescent="0.2">
      <c r="A26" s="61" t="str">
        <f>'EScalc Special'!R26</f>
        <v>Period</v>
      </c>
      <c r="B26" s="55" t="str">
        <f ca="1">'EScalc Special'!S26</f>
        <v>IEAC(t)sp</v>
      </c>
      <c r="C26" s="184"/>
      <c r="D26" s="183" t="str">
        <f t="shared" ca="1" si="0"/>
        <v xml:space="preserve">    ES(L)</v>
      </c>
      <c r="F26" s="260"/>
      <c r="G26" s="258"/>
      <c r="H26" s="258"/>
      <c r="I26" s="258"/>
      <c r="J26" s="258"/>
      <c r="K26" s="258"/>
      <c r="L26" s="258"/>
      <c r="M26" s="258"/>
      <c r="N26" s="258"/>
      <c r="O26" s="258"/>
      <c r="P26" s="258"/>
      <c r="Q26" s="258"/>
      <c r="R26" s="259"/>
    </row>
    <row r="27" spans="1:23" ht="18.95" customHeight="1" x14ac:dyDescent="0.2">
      <c r="A27" s="61" t="str">
        <f>'EScalc Special'!R27</f>
        <v>Period</v>
      </c>
      <c r="B27" s="55" t="str">
        <f ca="1">'EScalc Special'!S27</f>
        <v>IEAC(t)sp</v>
      </c>
      <c r="C27" s="184"/>
      <c r="D27" s="183" t="str">
        <f t="shared" ca="1" si="0"/>
        <v xml:space="preserve">    ES(L)</v>
      </c>
      <c r="F27" s="276" t="s">
        <v>139</v>
      </c>
      <c r="G27" s="277"/>
      <c r="H27" s="277"/>
      <c r="I27" s="277"/>
      <c r="J27" s="277"/>
      <c r="K27" s="277"/>
      <c r="L27" s="277"/>
      <c r="M27" s="277"/>
      <c r="N27" s="277"/>
      <c r="O27" s="277"/>
      <c r="P27" s="277"/>
      <c r="Q27" s="277"/>
      <c r="R27" s="278"/>
    </row>
    <row r="28" spans="1:23" ht="18.95" customHeight="1" thickBot="1" x14ac:dyDescent="0.25">
      <c r="A28" s="61" t="str">
        <f>'EScalc Special'!R28</f>
        <v>Period</v>
      </c>
      <c r="B28" s="55" t="str">
        <f ca="1">'EScalc Special'!S28</f>
        <v>IEAC(t)sp</v>
      </c>
      <c r="C28" s="184"/>
      <c r="D28" s="183" t="str">
        <f t="shared" ca="1" si="0"/>
        <v xml:space="preserve">    ES(L)</v>
      </c>
      <c r="F28" s="276" t="s">
        <v>138</v>
      </c>
      <c r="G28" s="279"/>
      <c r="H28" s="279"/>
      <c r="I28" s="279"/>
      <c r="J28" s="279"/>
      <c r="K28" s="279"/>
      <c r="L28" s="279"/>
      <c r="M28" s="279"/>
      <c r="N28" s="279"/>
      <c r="O28" s="279"/>
      <c r="P28" s="279"/>
      <c r="Q28" s="279"/>
      <c r="R28" s="280"/>
    </row>
    <row r="29" spans="1:23" ht="18.95" customHeight="1" thickTop="1" x14ac:dyDescent="0.25">
      <c r="A29" s="61" t="str">
        <f>'EScalc Special'!R29</f>
        <v>Period</v>
      </c>
      <c r="B29" s="55" t="str">
        <f ca="1">'EScalc Special'!S29</f>
        <v>IEAC(t)sp</v>
      </c>
      <c r="C29" s="184"/>
      <c r="D29" s="183" t="str">
        <f t="shared" ca="1" si="0"/>
        <v xml:space="preserve">    ES(L)</v>
      </c>
      <c r="F29" s="351" t="s">
        <v>118</v>
      </c>
      <c r="G29" s="272" t="s">
        <v>133</v>
      </c>
      <c r="H29" s="273"/>
      <c r="I29" s="273"/>
      <c r="J29" s="273"/>
      <c r="K29" s="273"/>
      <c r="L29" s="273"/>
      <c r="M29" s="273"/>
      <c r="N29" s="273"/>
      <c r="O29" s="273"/>
      <c r="P29" s="273"/>
      <c r="Q29" s="273"/>
      <c r="R29" s="274"/>
      <c r="W29" s="257"/>
    </row>
    <row r="30" spans="1:23" ht="18.95" customHeight="1" thickBot="1" x14ac:dyDescent="0.25">
      <c r="A30" s="61" t="str">
        <f>'EScalc Special'!R30</f>
        <v>Period</v>
      </c>
      <c r="B30" s="55" t="str">
        <f ca="1">'EScalc Special'!S30</f>
        <v>IEAC(t)sp</v>
      </c>
      <c r="C30" s="184"/>
      <c r="D30" s="183" t="str">
        <f t="shared" ca="1" si="0"/>
        <v xml:space="preserve">    ES(L)</v>
      </c>
      <c r="F30" s="355"/>
      <c r="G30" s="236">
        <v>1</v>
      </c>
      <c r="H30" s="237">
        <v>2</v>
      </c>
      <c r="I30" s="238">
        <v>3</v>
      </c>
      <c r="J30" s="238">
        <v>4</v>
      </c>
      <c r="K30" s="238">
        <v>5</v>
      </c>
      <c r="L30" s="238">
        <v>6</v>
      </c>
      <c r="M30" s="238">
        <v>7</v>
      </c>
      <c r="N30" s="238">
        <v>8</v>
      </c>
      <c r="O30" s="238">
        <v>9</v>
      </c>
      <c r="P30" s="238">
        <v>10</v>
      </c>
      <c r="Q30" s="238">
        <v>11</v>
      </c>
      <c r="R30" s="239">
        <v>12</v>
      </c>
    </row>
    <row r="31" spans="1:23" ht="18.95" customHeight="1" x14ac:dyDescent="0.2">
      <c r="A31" s="61" t="str">
        <f>'EScalc Special'!R31</f>
        <v>Period</v>
      </c>
      <c r="B31" s="55" t="str">
        <f ca="1">'EScalc Special'!S31</f>
        <v>IEAC(t)sp</v>
      </c>
      <c r="C31" s="184"/>
      <c r="D31" s="183" t="str">
        <f t="shared" ca="1" si="0"/>
        <v xml:space="preserve">    ES(L)</v>
      </c>
      <c r="F31" s="188" t="s">
        <v>120</v>
      </c>
      <c r="G31" s="263">
        <f t="shared" ref="G31:G36" si="8">G6</f>
        <v>0</v>
      </c>
      <c r="H31" s="264">
        <f ca="1" xml:space="preserve"> IF((H6 - OFFSET(G$5,G$40,0)) &lt;= 0, "XX", H6 - OFFSET(G$5,G$40,0))</f>
        <v>1.4814814814814814</v>
      </c>
      <c r="I31" s="265">
        <f t="shared" ref="I31:R31" ca="1" si="9" xml:space="preserve"> IF((I6 - OFFSET(H$5,H$40,0)) &lt;= 0, "XX", I6 - OFFSET(H$5,H$40,0))</f>
        <v>1.7328042328042326</v>
      </c>
      <c r="J31" s="265">
        <f t="shared" ca="1" si="9"/>
        <v>2.6162790697674421</v>
      </c>
      <c r="K31" s="265">
        <f t="shared" ca="1" si="9"/>
        <v>2.4183006535947711</v>
      </c>
      <c r="L31" s="265">
        <f t="shared" ca="1" si="9"/>
        <v>1.3680069930069934</v>
      </c>
      <c r="M31" s="265">
        <f t="shared" ca="1" si="9"/>
        <v>2.3256019049298882</v>
      </c>
      <c r="N31" s="265">
        <f t="shared" ca="1" si="9"/>
        <v>2.1537263359693259</v>
      </c>
      <c r="O31" s="265">
        <f t="shared" ca="1" si="9"/>
        <v>1.7818181818181813</v>
      </c>
      <c r="P31" s="265">
        <f t="shared" ca="1" si="9"/>
        <v>2.5882352941176467</v>
      </c>
      <c r="Q31" s="265" t="str">
        <f t="shared" ca="1" si="9"/>
        <v>XX</v>
      </c>
      <c r="R31" s="266" t="str">
        <f t="shared" ca="1" si="9"/>
        <v>XX</v>
      </c>
    </row>
    <row r="32" spans="1:23" ht="18.95" customHeight="1" x14ac:dyDescent="0.2">
      <c r="A32" s="61" t="str">
        <f>'EScalc Special'!R32</f>
        <v>Period</v>
      </c>
      <c r="B32" s="55" t="str">
        <f ca="1">'EScalc Special'!S32</f>
        <v>IEAC(t)sp</v>
      </c>
      <c r="C32" s="184"/>
      <c r="D32" s="183" t="str">
        <f t="shared" ca="1" si="0"/>
        <v xml:space="preserve">    ES(L)</v>
      </c>
      <c r="F32" s="193" t="s">
        <v>121</v>
      </c>
      <c r="G32" s="267">
        <f t="shared" si="8"/>
        <v>0</v>
      </c>
      <c r="H32" s="268" t="str">
        <f t="shared" ref="H32:H36" ca="1" si="10" xml:space="preserve"> IF((H7 - OFFSET(G$5,G$40,0)) &lt;= 0, "XX", H7 - OFFSET(G$5,G$40,0))</f>
        <v>XX</v>
      </c>
      <c r="I32" s="268" t="str">
        <f t="shared" ref="I32:R32" ca="1" si="11" xml:space="preserve"> IF((I7 - OFFSET(H$5,H$40,0)) &lt;= 0, "XX", I7 - OFFSET(H$5,H$40,0))</f>
        <v>XX</v>
      </c>
      <c r="J32" s="268">
        <f t="shared" ca="1" si="11"/>
        <v>1.1734693877551021</v>
      </c>
      <c r="K32" s="268">
        <f t="shared" ca="1" si="11"/>
        <v>1.8627450980392157</v>
      </c>
      <c r="L32" s="268">
        <f t="shared" ca="1" si="11"/>
        <v>0.65030364372469762</v>
      </c>
      <c r="M32" s="268">
        <f t="shared" ca="1" si="11"/>
        <v>1.9540366753989042</v>
      </c>
      <c r="N32" s="268">
        <f t="shared" ca="1" si="11"/>
        <v>1.9485981308411215</v>
      </c>
      <c r="O32" s="268">
        <f t="shared" ca="1" si="11"/>
        <v>1.5411764705882343</v>
      </c>
      <c r="P32" s="268">
        <f t="shared" ca="1" si="11"/>
        <v>2.5882352941176467</v>
      </c>
      <c r="Q32" s="268" t="str">
        <f t="shared" ca="1" si="11"/>
        <v>XX</v>
      </c>
      <c r="R32" s="269" t="str">
        <f t="shared" ca="1" si="11"/>
        <v>XX</v>
      </c>
    </row>
    <row r="33" spans="1:20" ht="18.95" customHeight="1" x14ac:dyDescent="0.2">
      <c r="A33" s="61" t="str">
        <f>'EScalc Special'!R33</f>
        <v>Period</v>
      </c>
      <c r="B33" s="55" t="str">
        <f ca="1">'EScalc Special'!S33</f>
        <v>IEAC(t)sp</v>
      </c>
      <c r="C33" s="184"/>
      <c r="D33" s="183" t="str">
        <f ca="1" xml:space="preserve"> IF(ISNUMBER(B33), A33 * $C$2/B33, "    ES(L)")</f>
        <v xml:space="preserve">    ES(L)</v>
      </c>
      <c r="F33" s="197" t="s">
        <v>122</v>
      </c>
      <c r="G33" s="267">
        <f t="shared" si="8"/>
        <v>0</v>
      </c>
      <c r="H33" s="268" t="str">
        <f t="shared" ca="1" si="10"/>
        <v>XX</v>
      </c>
      <c r="I33" s="268" t="str">
        <f t="shared" ref="I33:R33" ca="1" si="12" xml:space="preserve"> IF((I8 - OFFSET(H$5,H$40,0)) &lt;= 0, "XX", I8 - OFFSET(H$5,H$40,0))</f>
        <v>XX</v>
      </c>
      <c r="J33" s="268">
        <f t="shared" ca="1" si="12"/>
        <v>2.5</v>
      </c>
      <c r="K33" s="268">
        <f t="shared" ca="1" si="12"/>
        <v>2.8260478503327948</v>
      </c>
      <c r="L33" s="268">
        <f t="shared" ca="1" si="12"/>
        <v>2.7059143686502178</v>
      </c>
      <c r="M33" s="268">
        <f t="shared" ca="1" si="12"/>
        <v>2.2941176470588234</v>
      </c>
      <c r="N33" s="268">
        <f t="shared" ca="1" si="12"/>
        <v>0.75710876913899394</v>
      </c>
      <c r="O33" s="268">
        <f t="shared" ca="1" si="12"/>
        <v>1.2595744680851064</v>
      </c>
      <c r="P33" s="268">
        <f t="shared" ca="1" si="12"/>
        <v>1.3231750531537916</v>
      </c>
      <c r="Q33" s="268">
        <f t="shared" ca="1" si="12"/>
        <v>0.72533849129593797</v>
      </c>
      <c r="R33" s="269">
        <f t="shared" ca="1" si="12"/>
        <v>0.69230769230769162</v>
      </c>
    </row>
    <row r="34" spans="1:20" ht="18.95" customHeight="1" x14ac:dyDescent="0.2">
      <c r="A34" s="61" t="str">
        <f>'EScalc Special'!R34</f>
        <v>Period</v>
      </c>
      <c r="B34" s="55" t="str">
        <f ca="1">'EScalc Special'!S34</f>
        <v>IEAC(t)sp</v>
      </c>
      <c r="C34" s="184"/>
      <c r="D34" s="183" t="str">
        <f t="shared" ref="D34:D52" ca="1" si="13" xml:space="preserve"> IF(ISNUMBER(B34), A34 * $C$2/B34, "    ES(L)")</f>
        <v xml:space="preserve">    ES(L)</v>
      </c>
      <c r="F34" s="197" t="s">
        <v>123</v>
      </c>
      <c r="G34" s="267">
        <f t="shared" si="8"/>
        <v>0</v>
      </c>
      <c r="H34" s="268" t="str">
        <f t="shared" ca="1" si="10"/>
        <v>XX</v>
      </c>
      <c r="I34" s="268">
        <f t="shared" ref="I34:R34" ca="1" si="14" xml:space="preserve"> IF((I9 - OFFSET(H$5,H$40,0)) &lt;= 0, "XX", I9 - OFFSET(H$5,H$40,0))</f>
        <v>1.0185185185185186</v>
      </c>
      <c r="J34" s="268">
        <f t="shared" ca="1" si="14"/>
        <v>1.6584158415841586</v>
      </c>
      <c r="K34" s="268">
        <f t="shared" ca="1" si="14"/>
        <v>1.8627450980392157</v>
      </c>
      <c r="L34" s="268">
        <f t="shared" ca="1" si="14"/>
        <v>0.65030364372469762</v>
      </c>
      <c r="M34" s="268">
        <f t="shared" ca="1" si="14"/>
        <v>1.9540366753989042</v>
      </c>
      <c r="N34" s="268">
        <f t="shared" ca="1" si="14"/>
        <v>1.9485981308411215</v>
      </c>
      <c r="O34" s="268">
        <f t="shared" ca="1" si="14"/>
        <v>1.5411764705882343</v>
      </c>
      <c r="P34" s="268">
        <f t="shared" ca="1" si="14"/>
        <v>2.5882352941176467</v>
      </c>
      <c r="Q34" s="268" t="str">
        <f t="shared" ca="1" si="14"/>
        <v>XX</v>
      </c>
      <c r="R34" s="269" t="str">
        <f t="shared" ca="1" si="14"/>
        <v>XX</v>
      </c>
      <c r="T34" s="257"/>
    </row>
    <row r="35" spans="1:20" ht="18.95" customHeight="1" x14ac:dyDescent="0.2">
      <c r="A35" s="61" t="str">
        <f>'EScalc Special'!R35</f>
        <v>Period</v>
      </c>
      <c r="B35" s="55" t="str">
        <f ca="1">'EScalc Special'!S35</f>
        <v>IEAC(t)sp</v>
      </c>
      <c r="C35" s="184"/>
      <c r="D35" s="183" t="str">
        <f t="shared" ca="1" si="13"/>
        <v xml:space="preserve">    ES(L)</v>
      </c>
      <c r="F35" s="197" t="s">
        <v>124</v>
      </c>
      <c r="G35" s="267">
        <f t="shared" si="8"/>
        <v>0</v>
      </c>
      <c r="H35" s="268" t="str">
        <f t="shared" ca="1" si="10"/>
        <v>XX</v>
      </c>
      <c r="I35" s="268" t="str">
        <f t="shared" ref="I35:R35" ca="1" si="15" xml:space="preserve"> IF((I10 - OFFSET(H$5,H$40,0)) &lt;= 0, "XX", I10 - OFFSET(H$5,H$40,0))</f>
        <v>XX</v>
      </c>
      <c r="J35" s="268">
        <f t="shared" ca="1" si="15"/>
        <v>0.63725490196078427</v>
      </c>
      <c r="K35" s="268">
        <f t="shared" ca="1" si="15"/>
        <v>0.94928355957767652</v>
      </c>
      <c r="L35" s="268">
        <f t="shared" ca="1" si="15"/>
        <v>0.61934389140271584</v>
      </c>
      <c r="M35" s="268">
        <f t="shared" ca="1" si="15"/>
        <v>1.3455195162177018</v>
      </c>
      <c r="N35" s="268">
        <f t="shared" ca="1" si="15"/>
        <v>1.371278543212255</v>
      </c>
      <c r="O35" s="268">
        <f t="shared" ca="1" si="15"/>
        <v>1.4947368421052625</v>
      </c>
      <c r="P35" s="268">
        <f t="shared" ca="1" si="15"/>
        <v>2.5882352941176467</v>
      </c>
      <c r="Q35" s="268" t="str">
        <f t="shared" ca="1" si="15"/>
        <v>XX</v>
      </c>
      <c r="R35" s="269" t="str">
        <f t="shared" ca="1" si="15"/>
        <v>XX</v>
      </c>
    </row>
    <row r="36" spans="1:20" ht="18.95" customHeight="1" thickBot="1" x14ac:dyDescent="0.25">
      <c r="A36" s="61" t="str">
        <f>'EScalc Special'!R36</f>
        <v>Period</v>
      </c>
      <c r="B36" s="55" t="str">
        <f ca="1">'EScalc Special'!S36</f>
        <v>IEAC(t)sp</v>
      </c>
      <c r="C36" s="184"/>
      <c r="D36" s="183" t="str">
        <f t="shared" ca="1" si="13"/>
        <v xml:space="preserve">    ES(L)</v>
      </c>
      <c r="F36" s="240" t="s">
        <v>125</v>
      </c>
      <c r="G36" s="270">
        <f t="shared" si="8"/>
        <v>0</v>
      </c>
      <c r="H36" s="264" t="str">
        <f t="shared" ca="1" si="10"/>
        <v>XX</v>
      </c>
      <c r="I36" s="271" t="str">
        <f t="shared" ref="I36:R36" ca="1" si="16" xml:space="preserve"> IF((I11 - OFFSET(H$5,H$40,0)) &lt;= 0, "XX", I11 - OFFSET(H$5,H$40,0))</f>
        <v>XX</v>
      </c>
      <c r="J36" s="271" t="str">
        <f t="shared" ca="1" si="16"/>
        <v>XX</v>
      </c>
      <c r="K36" s="271" t="str">
        <f t="shared" ca="1" si="16"/>
        <v>XX</v>
      </c>
      <c r="L36" s="271">
        <f t="shared" ca="1" si="16"/>
        <v>2.4589160839160842</v>
      </c>
      <c r="M36" s="271">
        <f t="shared" ca="1" si="16"/>
        <v>2.2941176470588234</v>
      </c>
      <c r="N36" s="271">
        <f t="shared" ca="1" si="16"/>
        <v>0.3485981308411219</v>
      </c>
      <c r="O36" s="271">
        <f t="shared" ca="1" si="16"/>
        <v>1.0117647058823529</v>
      </c>
      <c r="P36" s="271">
        <f t="shared" ca="1" si="16"/>
        <v>1.2245989304812834</v>
      </c>
      <c r="Q36" s="271">
        <f t="shared" ca="1" si="16"/>
        <v>0.67132867132867169</v>
      </c>
      <c r="R36" s="275">
        <f t="shared" ca="1" si="16"/>
        <v>0.69230769230769162</v>
      </c>
    </row>
    <row r="37" spans="1:20" ht="18.95" customHeight="1" x14ac:dyDescent="0.2">
      <c r="A37" s="61" t="str">
        <f>'EScalc Special'!R37</f>
        <v>Period</v>
      </c>
      <c r="B37" s="55" t="str">
        <f ca="1">'EScalc Special'!S37</f>
        <v>IEAC(t)sp</v>
      </c>
      <c r="C37" s="184"/>
      <c r="D37" s="183" t="str">
        <f t="shared" ca="1" si="13"/>
        <v xml:space="preserve">    ES(L)</v>
      </c>
      <c r="F37" s="343" t="s">
        <v>134</v>
      </c>
      <c r="G37" s="345" t="s">
        <v>141</v>
      </c>
      <c r="H37" s="346"/>
      <c r="I37" s="346"/>
      <c r="J37" s="346"/>
      <c r="K37" s="346"/>
      <c r="L37" s="346"/>
      <c r="M37" s="346"/>
      <c r="N37" s="346"/>
      <c r="O37" s="346"/>
      <c r="P37" s="346"/>
      <c r="Q37" s="346"/>
      <c r="R37" s="347"/>
    </row>
    <row r="38" spans="1:20" ht="18.95" customHeight="1" thickBot="1" x14ac:dyDescent="0.25">
      <c r="A38" s="61" t="str">
        <f>'EScalc Special'!R38</f>
        <v>Period</v>
      </c>
      <c r="B38" s="55" t="str">
        <f ca="1">'EScalc Special'!S38</f>
        <v>IEAC(t)sp</v>
      </c>
      <c r="C38" s="184"/>
      <c r="D38" s="183" t="str">
        <f t="shared" ca="1" si="13"/>
        <v xml:space="preserve">    ES(L)</v>
      </c>
      <c r="F38" s="344"/>
      <c r="G38" s="348"/>
      <c r="H38" s="349"/>
      <c r="I38" s="349"/>
      <c r="J38" s="349"/>
      <c r="K38" s="349"/>
      <c r="L38" s="349"/>
      <c r="M38" s="349"/>
      <c r="N38" s="349"/>
      <c r="O38" s="349"/>
      <c r="P38" s="349"/>
      <c r="Q38" s="349"/>
      <c r="R38" s="350"/>
    </row>
    <row r="39" spans="1:20" ht="18.95" customHeight="1" x14ac:dyDescent="0.2">
      <c r="A39" s="61" t="str">
        <f>'EScalc Special'!R39</f>
        <v>Period</v>
      </c>
      <c r="B39" s="55" t="str">
        <f ca="1">'EScalc Special'!S39</f>
        <v>IEAC(t)sp</v>
      </c>
      <c r="C39" s="184"/>
      <c r="D39" s="183" t="str">
        <f t="shared" ca="1" si="13"/>
        <v xml:space="preserve">    ES(L)</v>
      </c>
      <c r="F39" s="241" t="s">
        <v>135</v>
      </c>
      <c r="G39" s="242">
        <f t="shared" ref="G39:R39" si="17">MIN(G31:G36)</f>
        <v>0</v>
      </c>
      <c r="H39" s="243">
        <f t="shared" ca="1" si="17"/>
        <v>1.4814814814814814</v>
      </c>
      <c r="I39" s="244">
        <f t="shared" ca="1" si="17"/>
        <v>1.0185185185185186</v>
      </c>
      <c r="J39" s="244">
        <f t="shared" ca="1" si="17"/>
        <v>0.63725490196078427</v>
      </c>
      <c r="K39" s="244">
        <f t="shared" ca="1" si="17"/>
        <v>0.94928355957767652</v>
      </c>
      <c r="L39" s="244">
        <f t="shared" ca="1" si="17"/>
        <v>0.61934389140271584</v>
      </c>
      <c r="M39" s="244">
        <f t="shared" ca="1" si="17"/>
        <v>1.3455195162177018</v>
      </c>
      <c r="N39" s="244">
        <f t="shared" ca="1" si="17"/>
        <v>0.3485981308411219</v>
      </c>
      <c r="O39" s="244">
        <f t="shared" ca="1" si="17"/>
        <v>1.0117647058823529</v>
      </c>
      <c r="P39" s="244">
        <f t="shared" ca="1" si="17"/>
        <v>1.2245989304812834</v>
      </c>
      <c r="Q39" s="244">
        <f t="shared" ca="1" si="17"/>
        <v>0.67132867132867169</v>
      </c>
      <c r="R39" s="245">
        <f t="shared" ca="1" si="17"/>
        <v>0.69230769230769162</v>
      </c>
    </row>
    <row r="40" spans="1:20" ht="18.95" customHeight="1" x14ac:dyDescent="0.2">
      <c r="A40" s="61" t="str">
        <f>'EScalc Special'!R40</f>
        <v>Period</v>
      </c>
      <c r="B40" s="55" t="str">
        <f ca="1">'EScalc Special'!S40</f>
        <v>IEAC(t)sp</v>
      </c>
      <c r="C40" s="184"/>
      <c r="D40" s="183" t="str">
        <f t="shared" ca="1" si="13"/>
        <v xml:space="preserve">    ES(L)</v>
      </c>
      <c r="F40" s="246" t="s">
        <v>136</v>
      </c>
      <c r="G40" s="247">
        <f t="shared" ref="G40:R40" si="18">MATCH(G39,G31:G36,0)</f>
        <v>1</v>
      </c>
      <c r="H40" s="248">
        <f t="shared" ca="1" si="18"/>
        <v>1</v>
      </c>
      <c r="I40" s="249">
        <f t="shared" ca="1" si="18"/>
        <v>4</v>
      </c>
      <c r="J40" s="249">
        <f t="shared" ca="1" si="18"/>
        <v>5</v>
      </c>
      <c r="K40" s="249">
        <f t="shared" ca="1" si="18"/>
        <v>5</v>
      </c>
      <c r="L40" s="249">
        <f t="shared" ca="1" si="18"/>
        <v>5</v>
      </c>
      <c r="M40" s="249">
        <f t="shared" ca="1" si="18"/>
        <v>5</v>
      </c>
      <c r="N40" s="249">
        <f t="shared" ca="1" si="18"/>
        <v>6</v>
      </c>
      <c r="O40" s="249">
        <f t="shared" ca="1" si="18"/>
        <v>6</v>
      </c>
      <c r="P40" s="249">
        <f t="shared" ca="1" si="18"/>
        <v>6</v>
      </c>
      <c r="Q40" s="249">
        <f t="shared" ca="1" si="18"/>
        <v>6</v>
      </c>
      <c r="R40" s="250">
        <f t="shared" ca="1" si="18"/>
        <v>3</v>
      </c>
    </row>
    <row r="41" spans="1:20" ht="18.95" customHeight="1" x14ac:dyDescent="0.2">
      <c r="A41" s="61" t="str">
        <f>'EScalc Special'!R41</f>
        <v>Period</v>
      </c>
      <c r="B41" s="55" t="str">
        <f ca="1">'EScalc Special'!S41</f>
        <v>IEAC(t)sp</v>
      </c>
      <c r="C41" s="184"/>
      <c r="D41" s="183" t="str">
        <f t="shared" ca="1" si="13"/>
        <v xml:space="preserve">    ES(L)</v>
      </c>
      <c r="F41" s="251" t="s">
        <v>140</v>
      </c>
      <c r="G41" s="261" t="e">
        <f t="shared" ref="G41:R41" ca="1" si="19">IF(OFFSET(G18,G40,0) = 0, #N/A, OFFSET(G18,G40,0))</f>
        <v>#N/A</v>
      </c>
      <c r="H41" s="252">
        <f t="shared" ca="1" si="19"/>
        <v>13.5</v>
      </c>
      <c r="I41" s="252">
        <f t="shared" ca="1" si="19"/>
        <v>12</v>
      </c>
      <c r="J41" s="252">
        <f t="shared" ca="1" si="19"/>
        <v>12.75</v>
      </c>
      <c r="K41" s="252">
        <f t="shared" ca="1" si="19"/>
        <v>12.23529411764706</v>
      </c>
      <c r="L41" s="252">
        <f t="shared" ca="1" si="19"/>
        <v>12.75</v>
      </c>
      <c r="M41" s="252">
        <f t="shared" ca="1" si="19"/>
        <v>11.567567567567568</v>
      </c>
      <c r="N41" s="252">
        <f t="shared" ca="1" si="19"/>
        <v>12.5</v>
      </c>
      <c r="O41" s="252">
        <f t="shared" ca="1" si="19"/>
        <v>12.142857142857142</v>
      </c>
      <c r="P41" s="252">
        <f t="shared" ca="1" si="19"/>
        <v>11.578947368421051</v>
      </c>
      <c r="Q41" s="252">
        <f t="shared" ca="1" si="19"/>
        <v>11.818181818181817</v>
      </c>
      <c r="R41" s="262">
        <f t="shared" ca="1" si="19"/>
        <v>12</v>
      </c>
    </row>
    <row r="42" spans="1:20" ht="18.95" customHeight="1" thickBot="1" x14ac:dyDescent="0.25">
      <c r="A42" s="61" t="str">
        <f>'EScalc Special'!R42</f>
        <v>Period</v>
      </c>
      <c r="B42" s="55" t="str">
        <f ca="1">'EScalc Special'!S42</f>
        <v>IEAC(t)sp</v>
      </c>
      <c r="C42" s="184"/>
      <c r="D42" s="183" t="str">
        <f t="shared" ca="1" si="13"/>
        <v xml:space="preserve">    ES(L)</v>
      </c>
      <c r="F42" s="253" t="s">
        <v>137</v>
      </c>
      <c r="G42" s="254" t="e">
        <f t="shared" ref="G42:R42" ca="1" si="20">IF(OFFSET(G5,G40,0) = 0, #N/A, OFFSET(G5,G40,0))</f>
        <v>#N/A</v>
      </c>
      <c r="H42" s="255">
        <f t="shared" ca="1" si="20"/>
        <v>1.4814814814814814</v>
      </c>
      <c r="I42" s="255">
        <f t="shared" ca="1" si="20"/>
        <v>2.5</v>
      </c>
      <c r="J42" s="255">
        <f t="shared" ca="1" si="20"/>
        <v>3.1372549019607843</v>
      </c>
      <c r="K42" s="255">
        <f t="shared" ca="1" si="20"/>
        <v>4.0865384615384608</v>
      </c>
      <c r="L42" s="255">
        <f t="shared" ca="1" si="20"/>
        <v>4.7058823529411766</v>
      </c>
      <c r="M42" s="255">
        <f t="shared" ca="1" si="20"/>
        <v>6.0514018691588785</v>
      </c>
      <c r="N42" s="255">
        <f t="shared" ca="1" si="20"/>
        <v>6.4</v>
      </c>
      <c r="O42" s="255">
        <f t="shared" ca="1" si="20"/>
        <v>7.4117647058823533</v>
      </c>
      <c r="P42" s="255">
        <f t="shared" ca="1" si="20"/>
        <v>8.6363636363636367</v>
      </c>
      <c r="Q42" s="255">
        <f t="shared" ca="1" si="20"/>
        <v>9.3076923076923084</v>
      </c>
      <c r="R42" s="256">
        <f t="shared" ca="1" si="20"/>
        <v>10</v>
      </c>
    </row>
    <row r="43" spans="1:20" ht="18.95" customHeight="1" thickTop="1" x14ac:dyDescent="0.2">
      <c r="A43" s="61" t="str">
        <f>'EScalc Special'!R43</f>
        <v>Period</v>
      </c>
      <c r="B43" s="55" t="str">
        <f ca="1">'EScalc Special'!S43</f>
        <v>IEAC(t)sp</v>
      </c>
      <c r="C43" s="184"/>
      <c r="D43" s="183" t="str">
        <f t="shared" ca="1" si="13"/>
        <v xml:space="preserve">    ES(L)</v>
      </c>
    </row>
    <row r="44" spans="1:20" ht="18.95" customHeight="1" x14ac:dyDescent="0.2">
      <c r="A44" s="61" t="str">
        <f>'EScalc Special'!R44</f>
        <v>Period</v>
      </c>
      <c r="B44" s="55" t="str">
        <f ca="1">'EScalc Special'!S44</f>
        <v>IEAC(t)sp</v>
      </c>
      <c r="C44" s="184"/>
      <c r="D44" s="183" t="str">
        <f t="shared" ca="1" si="13"/>
        <v xml:space="preserve">    ES(L)</v>
      </c>
    </row>
    <row r="45" spans="1:20" ht="18.95" customHeight="1" x14ac:dyDescent="0.2">
      <c r="A45" s="61" t="str">
        <f>'EScalc Special'!R45</f>
        <v>Period</v>
      </c>
      <c r="B45" s="55" t="str">
        <f ca="1">'EScalc Special'!S45</f>
        <v>IEAC(t)sp</v>
      </c>
      <c r="C45" s="184"/>
      <c r="D45" s="183" t="str">
        <f t="shared" ca="1" si="13"/>
        <v xml:space="preserve">    ES(L)</v>
      </c>
    </row>
    <row r="46" spans="1:20" ht="18.95" customHeight="1" x14ac:dyDescent="0.2">
      <c r="A46" s="61" t="str">
        <f>'EScalc Special'!R46</f>
        <v>Period</v>
      </c>
      <c r="B46" s="55" t="str">
        <f ca="1">'EScalc Special'!S46</f>
        <v>IEAC(t)sp</v>
      </c>
      <c r="C46" s="184"/>
      <c r="D46" s="183" t="str">
        <f t="shared" ca="1" si="13"/>
        <v xml:space="preserve">    ES(L)</v>
      </c>
    </row>
    <row r="47" spans="1:20" ht="18.95" customHeight="1" x14ac:dyDescent="0.2">
      <c r="A47" s="61" t="str">
        <f>'EScalc Special'!R47</f>
        <v>Period</v>
      </c>
      <c r="B47" s="55" t="str">
        <f ca="1">'EScalc Special'!S47</f>
        <v>IEAC(t)sp</v>
      </c>
      <c r="C47" s="184"/>
      <c r="D47" s="183" t="str">
        <f t="shared" ca="1" si="13"/>
        <v xml:space="preserve">    ES(L)</v>
      </c>
    </row>
    <row r="48" spans="1:20" ht="18.95" customHeight="1" x14ac:dyDescent="0.2">
      <c r="A48" s="61" t="str">
        <f>'EScalc Special'!R48</f>
        <v>Period</v>
      </c>
      <c r="B48" s="55" t="str">
        <f ca="1">'EScalc Special'!S48</f>
        <v>IEAC(t)sp</v>
      </c>
      <c r="C48" s="184"/>
      <c r="D48" s="183" t="str">
        <f t="shared" ca="1" si="13"/>
        <v xml:space="preserve">    ES(L)</v>
      </c>
    </row>
    <row r="49" spans="1:4" ht="18.95" customHeight="1" x14ac:dyDescent="0.2">
      <c r="A49" s="61" t="str">
        <f>'EScalc Special'!R49</f>
        <v>Period</v>
      </c>
      <c r="B49" s="55" t="str">
        <f ca="1">'EScalc Special'!S49</f>
        <v>IEAC(t)sp</v>
      </c>
      <c r="C49" s="184"/>
      <c r="D49" s="183" t="str">
        <f t="shared" ca="1" si="13"/>
        <v xml:space="preserve">    ES(L)</v>
      </c>
    </row>
    <row r="50" spans="1:4" ht="18.95" customHeight="1" x14ac:dyDescent="0.2">
      <c r="A50" s="61" t="str">
        <f>'EScalc Special'!R50</f>
        <v>Period</v>
      </c>
      <c r="B50" s="55" t="str">
        <f ca="1">'EScalc Special'!S50</f>
        <v>IEAC(t)sp</v>
      </c>
      <c r="C50" s="184"/>
      <c r="D50" s="183" t="str">
        <f t="shared" ca="1" si="13"/>
        <v xml:space="preserve">    ES(L)</v>
      </c>
    </row>
    <row r="51" spans="1:4" ht="18.95" customHeight="1" x14ac:dyDescent="0.2">
      <c r="A51" s="61" t="str">
        <f>'EScalc Special'!R51</f>
        <v>Period</v>
      </c>
      <c r="B51" s="55" t="str">
        <f ca="1">'EScalc Special'!S51</f>
        <v>IEAC(t)sp</v>
      </c>
      <c r="C51" s="184"/>
      <c r="D51" s="183" t="str">
        <f t="shared" ca="1" si="13"/>
        <v xml:space="preserve">    ES(L)</v>
      </c>
    </row>
    <row r="52" spans="1:4" ht="18.95" customHeight="1" x14ac:dyDescent="0.2">
      <c r="A52" s="61" t="str">
        <f>'EScalc Special'!R52</f>
        <v>Period</v>
      </c>
      <c r="B52" s="55" t="str">
        <f ca="1">'EScalc Special'!S52</f>
        <v>IEAC(t)sp</v>
      </c>
      <c r="C52" s="184"/>
      <c r="D52" s="183" t="str">
        <f t="shared" ca="1" si="13"/>
        <v xml:space="preserve">    ES(L)</v>
      </c>
    </row>
    <row r="53" spans="1:4" x14ac:dyDescent="0.2">
      <c r="A53" s="61" t="str">
        <f>'EScalc Special'!R53</f>
        <v>Period</v>
      </c>
      <c r="B53" s="55" t="str">
        <f ca="1">'EScalc Special'!S53</f>
        <v>IEAC(t)sp</v>
      </c>
      <c r="C53" s="184"/>
      <c r="D53" s="183" t="str">
        <f t="shared" ref="D53:D116" ca="1" si="21" xml:space="preserve"> IF(ISNUMBER(B53), A53 * $C$2/B53, "    ES(L)")</f>
        <v xml:space="preserve">    ES(L)</v>
      </c>
    </row>
    <row r="54" spans="1:4" x14ac:dyDescent="0.2">
      <c r="A54" s="61" t="str">
        <f>'EScalc Special'!R54</f>
        <v>Period</v>
      </c>
      <c r="B54" s="55" t="str">
        <f ca="1">'EScalc Special'!S54</f>
        <v>IEAC(t)sp</v>
      </c>
      <c r="C54" s="184"/>
      <c r="D54" s="183" t="str">
        <f t="shared" ca="1" si="21"/>
        <v xml:space="preserve">    ES(L)</v>
      </c>
    </row>
    <row r="55" spans="1:4" x14ac:dyDescent="0.2">
      <c r="A55" s="61" t="str">
        <f>'EScalc Special'!R55</f>
        <v>Period</v>
      </c>
      <c r="B55" s="55" t="str">
        <f ca="1">'EScalc Special'!S55</f>
        <v>IEAC(t)sp</v>
      </c>
      <c r="C55" s="184"/>
      <c r="D55" s="183" t="str">
        <f t="shared" ca="1" si="21"/>
        <v xml:space="preserve">    ES(L)</v>
      </c>
    </row>
    <row r="56" spans="1:4" x14ac:dyDescent="0.2">
      <c r="A56" s="61" t="str">
        <f>'EScalc Special'!R56</f>
        <v>Period</v>
      </c>
      <c r="B56" s="55" t="str">
        <f ca="1">'EScalc Special'!S56</f>
        <v>IEAC(t)sp</v>
      </c>
      <c r="C56" s="184"/>
      <c r="D56" s="183" t="str">
        <f t="shared" ca="1" si="21"/>
        <v xml:space="preserve">    ES(L)</v>
      </c>
    </row>
    <row r="57" spans="1:4" x14ac:dyDescent="0.2">
      <c r="A57" s="61" t="str">
        <f>'EScalc Special'!R57</f>
        <v>Period</v>
      </c>
      <c r="B57" s="55" t="str">
        <f ca="1">'EScalc Special'!S57</f>
        <v>IEAC(t)sp</v>
      </c>
      <c r="C57" s="184"/>
      <c r="D57" s="183" t="str">
        <f t="shared" ca="1" si="21"/>
        <v xml:space="preserve">    ES(L)</v>
      </c>
    </row>
    <row r="58" spans="1:4" x14ac:dyDescent="0.2">
      <c r="A58" s="61" t="str">
        <f>'EScalc Special'!R58</f>
        <v>Period</v>
      </c>
      <c r="B58" s="55" t="str">
        <f ca="1">'EScalc Special'!S58</f>
        <v>IEAC(t)sp</v>
      </c>
      <c r="C58" s="184"/>
      <c r="D58" s="183" t="str">
        <f t="shared" ca="1" si="21"/>
        <v xml:space="preserve">    ES(L)</v>
      </c>
    </row>
    <row r="59" spans="1:4" x14ac:dyDescent="0.2">
      <c r="A59" s="61" t="str">
        <f>'EScalc Special'!R59</f>
        <v>Period</v>
      </c>
      <c r="B59" s="55" t="str">
        <f ca="1">'EScalc Special'!S59</f>
        <v>IEAC(t)sp</v>
      </c>
      <c r="C59" s="184"/>
      <c r="D59" s="183" t="str">
        <f t="shared" ca="1" si="21"/>
        <v xml:space="preserve">    ES(L)</v>
      </c>
    </row>
    <row r="60" spans="1:4" x14ac:dyDescent="0.2">
      <c r="A60" s="61" t="str">
        <f>'EScalc Special'!R60</f>
        <v>Period</v>
      </c>
      <c r="B60" s="55" t="str">
        <f ca="1">'EScalc Special'!S60</f>
        <v>IEAC(t)sp</v>
      </c>
      <c r="C60" s="184"/>
      <c r="D60" s="183" t="str">
        <f t="shared" ca="1" si="21"/>
        <v xml:space="preserve">    ES(L)</v>
      </c>
    </row>
    <row r="61" spans="1:4" x14ac:dyDescent="0.2">
      <c r="A61" s="61" t="str">
        <f>'EScalc Special'!R61</f>
        <v>Period</v>
      </c>
      <c r="B61" s="55" t="str">
        <f ca="1">'EScalc Special'!S61</f>
        <v>IEAC(t)sp</v>
      </c>
      <c r="C61" s="184"/>
      <c r="D61" s="183" t="str">
        <f t="shared" ca="1" si="21"/>
        <v xml:space="preserve">    ES(L)</v>
      </c>
    </row>
    <row r="62" spans="1:4" x14ac:dyDescent="0.2">
      <c r="A62" s="61" t="str">
        <f>'EScalc Special'!R62</f>
        <v>Period</v>
      </c>
      <c r="B62" s="55" t="str">
        <f ca="1">'EScalc Special'!S62</f>
        <v>IEAC(t)sp</v>
      </c>
      <c r="C62" s="184"/>
      <c r="D62" s="183" t="str">
        <f t="shared" ca="1" si="21"/>
        <v xml:space="preserve">    ES(L)</v>
      </c>
    </row>
    <row r="63" spans="1:4" x14ac:dyDescent="0.2">
      <c r="A63" s="61" t="str">
        <f>'EScalc Special'!R63</f>
        <v>Period</v>
      </c>
      <c r="B63" s="55" t="str">
        <f ca="1">'EScalc Special'!S63</f>
        <v>IEAC(t)sp</v>
      </c>
      <c r="C63" s="184"/>
      <c r="D63" s="183" t="str">
        <f t="shared" ca="1" si="21"/>
        <v xml:space="preserve">    ES(L)</v>
      </c>
    </row>
    <row r="64" spans="1:4" x14ac:dyDescent="0.2">
      <c r="A64" s="61" t="str">
        <f>'EScalc Special'!R64</f>
        <v>Period</v>
      </c>
      <c r="B64" s="55" t="str">
        <f ca="1">'EScalc Special'!S64</f>
        <v>IEAC(t)sp</v>
      </c>
      <c r="C64" s="184"/>
      <c r="D64" s="183" t="str">
        <f t="shared" ca="1" si="21"/>
        <v xml:space="preserve">    ES(L)</v>
      </c>
    </row>
    <row r="65" spans="1:4" x14ac:dyDescent="0.2">
      <c r="A65" s="61" t="str">
        <f>'EScalc Special'!R65</f>
        <v>Period</v>
      </c>
      <c r="B65" s="55" t="str">
        <f ca="1">'EScalc Special'!S65</f>
        <v>IEAC(t)sp</v>
      </c>
      <c r="C65" s="184"/>
      <c r="D65" s="183" t="str">
        <f t="shared" ca="1" si="21"/>
        <v xml:space="preserve">    ES(L)</v>
      </c>
    </row>
    <row r="66" spans="1:4" x14ac:dyDescent="0.2">
      <c r="A66" s="61" t="str">
        <f>'EScalc Special'!R66</f>
        <v>Period</v>
      </c>
      <c r="B66" s="55" t="str">
        <f ca="1">'EScalc Special'!S66</f>
        <v>IEAC(t)sp</v>
      </c>
      <c r="C66" s="184"/>
      <c r="D66" s="183" t="str">
        <f t="shared" ca="1" si="21"/>
        <v xml:space="preserve">    ES(L)</v>
      </c>
    </row>
    <row r="67" spans="1:4" x14ac:dyDescent="0.2">
      <c r="A67" s="61" t="str">
        <f>'EScalc Special'!R67</f>
        <v>Period</v>
      </c>
      <c r="B67" s="55" t="str">
        <f ca="1">'EScalc Special'!S67</f>
        <v>IEAC(t)sp</v>
      </c>
      <c r="C67" s="184"/>
      <c r="D67" s="183" t="str">
        <f t="shared" ca="1" si="21"/>
        <v xml:space="preserve">    ES(L)</v>
      </c>
    </row>
    <row r="68" spans="1:4" x14ac:dyDescent="0.2">
      <c r="A68" s="61" t="str">
        <f>'EScalc Special'!R68</f>
        <v>Period</v>
      </c>
      <c r="B68" s="55" t="str">
        <f ca="1">'EScalc Special'!S68</f>
        <v>IEAC(t)sp</v>
      </c>
      <c r="C68" s="184"/>
      <c r="D68" s="183" t="str">
        <f t="shared" ca="1" si="21"/>
        <v xml:space="preserve">    ES(L)</v>
      </c>
    </row>
    <row r="69" spans="1:4" x14ac:dyDescent="0.2">
      <c r="A69" s="61" t="str">
        <f>'EScalc Special'!R69</f>
        <v>Period</v>
      </c>
      <c r="B69" s="55" t="str">
        <f ca="1">'EScalc Special'!S69</f>
        <v>IEAC(t)sp</v>
      </c>
      <c r="C69" s="184"/>
      <c r="D69" s="183" t="str">
        <f t="shared" ca="1" si="21"/>
        <v xml:space="preserve">    ES(L)</v>
      </c>
    </row>
    <row r="70" spans="1:4" x14ac:dyDescent="0.2">
      <c r="A70" s="61" t="str">
        <f>'EScalc Special'!R70</f>
        <v>Period</v>
      </c>
      <c r="B70" s="55" t="str">
        <f ca="1">'EScalc Special'!S70</f>
        <v>IEAC(t)sp</v>
      </c>
      <c r="C70" s="184"/>
      <c r="D70" s="183" t="str">
        <f t="shared" ca="1" si="21"/>
        <v xml:space="preserve">    ES(L)</v>
      </c>
    </row>
    <row r="71" spans="1:4" x14ac:dyDescent="0.2">
      <c r="A71" s="61" t="str">
        <f>'EScalc Special'!R71</f>
        <v>Period</v>
      </c>
      <c r="B71" s="55" t="str">
        <f ca="1">'EScalc Special'!S71</f>
        <v>IEAC(t)sp</v>
      </c>
      <c r="C71" s="184"/>
      <c r="D71" s="183" t="str">
        <f t="shared" ca="1" si="21"/>
        <v xml:space="preserve">    ES(L)</v>
      </c>
    </row>
    <row r="72" spans="1:4" x14ac:dyDescent="0.2">
      <c r="A72" s="61" t="str">
        <f>'EScalc Special'!R72</f>
        <v>Period</v>
      </c>
      <c r="B72" s="55" t="str">
        <f ca="1">'EScalc Special'!S72</f>
        <v>IEAC(t)sp</v>
      </c>
      <c r="C72" s="184"/>
      <c r="D72" s="183" t="str">
        <f t="shared" ca="1" si="21"/>
        <v xml:space="preserve">    ES(L)</v>
      </c>
    </row>
    <row r="73" spans="1:4" x14ac:dyDescent="0.2">
      <c r="A73" s="61" t="str">
        <f>'EScalc Special'!R73</f>
        <v>Period</v>
      </c>
      <c r="B73" s="55" t="str">
        <f ca="1">'EScalc Special'!S73</f>
        <v>IEAC(t)sp</v>
      </c>
      <c r="C73" s="184"/>
      <c r="D73" s="183" t="str">
        <f t="shared" ca="1" si="21"/>
        <v xml:space="preserve">    ES(L)</v>
      </c>
    </row>
    <row r="74" spans="1:4" x14ac:dyDescent="0.2">
      <c r="A74" s="61" t="str">
        <f>'EScalc Special'!R74</f>
        <v>Period</v>
      </c>
      <c r="B74" s="55" t="str">
        <f ca="1">'EScalc Special'!S74</f>
        <v>IEAC(t)sp</v>
      </c>
      <c r="C74" s="184"/>
      <c r="D74" s="183" t="str">
        <f t="shared" ca="1" si="21"/>
        <v xml:space="preserve">    ES(L)</v>
      </c>
    </row>
    <row r="75" spans="1:4" x14ac:dyDescent="0.2">
      <c r="A75" s="61" t="str">
        <f>'EScalc Special'!R75</f>
        <v>Period</v>
      </c>
      <c r="B75" s="55" t="str">
        <f ca="1">'EScalc Special'!S75</f>
        <v>IEAC(t)sp</v>
      </c>
      <c r="C75" s="184"/>
      <c r="D75" s="183" t="str">
        <f t="shared" ca="1" si="21"/>
        <v xml:space="preserve">    ES(L)</v>
      </c>
    </row>
    <row r="76" spans="1:4" x14ac:dyDescent="0.2">
      <c r="A76" s="61" t="str">
        <f>'EScalc Special'!R76</f>
        <v>Period</v>
      </c>
      <c r="B76" s="55" t="str">
        <f ca="1">'EScalc Special'!S76</f>
        <v>IEAC(t)sp</v>
      </c>
      <c r="C76" s="184"/>
      <c r="D76" s="183" t="str">
        <f t="shared" ca="1" si="21"/>
        <v xml:space="preserve">    ES(L)</v>
      </c>
    </row>
    <row r="77" spans="1:4" x14ac:dyDescent="0.2">
      <c r="A77" s="61" t="str">
        <f>'EScalc Special'!R77</f>
        <v>Period</v>
      </c>
      <c r="B77" s="55" t="str">
        <f ca="1">'EScalc Special'!S77</f>
        <v>IEAC(t)sp</v>
      </c>
      <c r="C77" s="184"/>
      <c r="D77" s="183" t="str">
        <f t="shared" ca="1" si="21"/>
        <v xml:space="preserve">    ES(L)</v>
      </c>
    </row>
    <row r="78" spans="1:4" x14ac:dyDescent="0.2">
      <c r="A78" s="61" t="str">
        <f>'EScalc Special'!R78</f>
        <v>Period</v>
      </c>
      <c r="B78" s="55" t="str">
        <f ca="1">'EScalc Special'!S78</f>
        <v>IEAC(t)sp</v>
      </c>
      <c r="C78" s="184"/>
      <c r="D78" s="183" t="str">
        <f t="shared" ca="1" si="21"/>
        <v xml:space="preserve">    ES(L)</v>
      </c>
    </row>
    <row r="79" spans="1:4" x14ac:dyDescent="0.2">
      <c r="A79" s="61" t="str">
        <f>'EScalc Special'!R79</f>
        <v>Period</v>
      </c>
      <c r="B79" s="55" t="str">
        <f ca="1">'EScalc Special'!S79</f>
        <v>IEAC(t)sp</v>
      </c>
      <c r="C79" s="184"/>
      <c r="D79" s="183" t="str">
        <f t="shared" ca="1" si="21"/>
        <v xml:space="preserve">    ES(L)</v>
      </c>
    </row>
    <row r="80" spans="1:4" x14ac:dyDescent="0.2">
      <c r="A80" s="61" t="str">
        <f>'EScalc Special'!R80</f>
        <v>Period</v>
      </c>
      <c r="B80" s="55" t="str">
        <f ca="1">'EScalc Special'!S80</f>
        <v>IEAC(t)sp</v>
      </c>
      <c r="C80" s="184"/>
      <c r="D80" s="183" t="str">
        <f t="shared" ca="1" si="21"/>
        <v xml:space="preserve">    ES(L)</v>
      </c>
    </row>
    <row r="81" spans="1:4" x14ac:dyDescent="0.2">
      <c r="A81" s="61" t="str">
        <f>'EScalc Special'!R81</f>
        <v>Period</v>
      </c>
      <c r="B81" s="55" t="str">
        <f ca="1">'EScalc Special'!S81</f>
        <v>IEAC(t)sp</v>
      </c>
      <c r="C81" s="184"/>
      <c r="D81" s="183" t="str">
        <f t="shared" ca="1" si="21"/>
        <v xml:space="preserve">    ES(L)</v>
      </c>
    </row>
    <row r="82" spans="1:4" x14ac:dyDescent="0.2">
      <c r="A82" s="61" t="str">
        <f>'EScalc Special'!R82</f>
        <v>Period</v>
      </c>
      <c r="B82" s="55" t="str">
        <f ca="1">'EScalc Special'!S82</f>
        <v>IEAC(t)sp</v>
      </c>
      <c r="C82" s="184"/>
      <c r="D82" s="183" t="str">
        <f t="shared" ca="1" si="21"/>
        <v xml:space="preserve">    ES(L)</v>
      </c>
    </row>
    <row r="83" spans="1:4" x14ac:dyDescent="0.2">
      <c r="A83" s="61" t="str">
        <f>'EScalc Special'!R83</f>
        <v>Period</v>
      </c>
      <c r="B83" s="55" t="str">
        <f ca="1">'EScalc Special'!S83</f>
        <v>IEAC(t)sp</v>
      </c>
      <c r="C83" s="184"/>
      <c r="D83" s="183" t="str">
        <f t="shared" ca="1" si="21"/>
        <v xml:space="preserve">    ES(L)</v>
      </c>
    </row>
    <row r="84" spans="1:4" x14ac:dyDescent="0.2">
      <c r="A84" s="61" t="str">
        <f>'EScalc Special'!R84</f>
        <v>Period</v>
      </c>
      <c r="B84" s="55" t="str">
        <f ca="1">'EScalc Special'!S84</f>
        <v>IEAC(t)sp</v>
      </c>
      <c r="C84" s="184"/>
      <c r="D84" s="183" t="str">
        <f t="shared" ca="1" si="21"/>
        <v xml:space="preserve">    ES(L)</v>
      </c>
    </row>
    <row r="85" spans="1:4" x14ac:dyDescent="0.2">
      <c r="A85" s="61" t="str">
        <f>'EScalc Special'!R85</f>
        <v>Period</v>
      </c>
      <c r="B85" s="55" t="str">
        <f ca="1">'EScalc Special'!S85</f>
        <v>IEAC(t)sp</v>
      </c>
      <c r="C85" s="184"/>
      <c r="D85" s="183" t="str">
        <f t="shared" ca="1" si="21"/>
        <v xml:space="preserve">    ES(L)</v>
      </c>
    </row>
    <row r="86" spans="1:4" x14ac:dyDescent="0.2">
      <c r="A86" s="61" t="str">
        <f>'EScalc Special'!R86</f>
        <v>Period</v>
      </c>
      <c r="B86" s="55" t="str">
        <f ca="1">'EScalc Special'!S86</f>
        <v>IEAC(t)sp</v>
      </c>
      <c r="C86" s="184"/>
      <c r="D86" s="183" t="str">
        <f t="shared" ca="1" si="21"/>
        <v xml:space="preserve">    ES(L)</v>
      </c>
    </row>
    <row r="87" spans="1:4" x14ac:dyDescent="0.2">
      <c r="A87" s="61" t="str">
        <f>'EScalc Special'!R87</f>
        <v>Period</v>
      </c>
      <c r="B87" s="55" t="str">
        <f ca="1">'EScalc Special'!S87</f>
        <v>IEAC(t)sp</v>
      </c>
      <c r="C87" s="184"/>
      <c r="D87" s="183" t="str">
        <f t="shared" ca="1" si="21"/>
        <v xml:space="preserve">    ES(L)</v>
      </c>
    </row>
    <row r="88" spans="1:4" x14ac:dyDescent="0.2">
      <c r="A88" s="61" t="str">
        <f>'EScalc Special'!R88</f>
        <v>Period</v>
      </c>
      <c r="B88" s="55" t="str">
        <f ca="1">'EScalc Special'!S88</f>
        <v>IEAC(t)sp</v>
      </c>
      <c r="C88" s="184"/>
      <c r="D88" s="183" t="str">
        <f t="shared" ca="1" si="21"/>
        <v xml:space="preserve">    ES(L)</v>
      </c>
    </row>
    <row r="89" spans="1:4" x14ac:dyDescent="0.2">
      <c r="A89" s="61" t="str">
        <f>'EScalc Special'!R89</f>
        <v>Period</v>
      </c>
      <c r="B89" s="55" t="str">
        <f ca="1">'EScalc Special'!S89</f>
        <v>IEAC(t)sp</v>
      </c>
      <c r="C89" s="184"/>
      <c r="D89" s="183" t="str">
        <f t="shared" ca="1" si="21"/>
        <v xml:space="preserve">    ES(L)</v>
      </c>
    </row>
    <row r="90" spans="1:4" x14ac:dyDescent="0.2">
      <c r="A90" s="61" t="str">
        <f>'EScalc Special'!R90</f>
        <v>Period</v>
      </c>
      <c r="B90" s="55" t="str">
        <f ca="1">'EScalc Special'!S90</f>
        <v>IEAC(t)sp</v>
      </c>
      <c r="C90" s="184"/>
      <c r="D90" s="183" t="str">
        <f t="shared" ca="1" si="21"/>
        <v xml:space="preserve">    ES(L)</v>
      </c>
    </row>
    <row r="91" spans="1:4" x14ac:dyDescent="0.2">
      <c r="A91" s="61" t="str">
        <f>'EScalc Special'!R91</f>
        <v>Period</v>
      </c>
      <c r="B91" s="55" t="str">
        <f ca="1">'EScalc Special'!S91</f>
        <v>IEAC(t)sp</v>
      </c>
      <c r="C91" s="184"/>
      <c r="D91" s="183" t="str">
        <f t="shared" ca="1" si="21"/>
        <v xml:space="preserve">    ES(L)</v>
      </c>
    </row>
    <row r="92" spans="1:4" x14ac:dyDescent="0.2">
      <c r="A92" s="61" t="str">
        <f>'EScalc Special'!R92</f>
        <v>Period</v>
      </c>
      <c r="B92" s="55" t="str">
        <f ca="1">'EScalc Special'!S92</f>
        <v>IEAC(t)sp</v>
      </c>
      <c r="C92" s="184"/>
      <c r="D92" s="183" t="str">
        <f t="shared" ca="1" si="21"/>
        <v xml:space="preserve">    ES(L)</v>
      </c>
    </row>
    <row r="93" spans="1:4" x14ac:dyDescent="0.2">
      <c r="A93" s="61" t="str">
        <f>'EScalc Special'!R93</f>
        <v>Period</v>
      </c>
      <c r="B93" s="55" t="str">
        <f ca="1">'EScalc Special'!S93</f>
        <v>IEAC(t)sp</v>
      </c>
      <c r="C93" s="184"/>
      <c r="D93" s="183" t="str">
        <f t="shared" ca="1" si="21"/>
        <v xml:space="preserve">    ES(L)</v>
      </c>
    </row>
    <row r="94" spans="1:4" x14ac:dyDescent="0.2">
      <c r="A94" s="61" t="str">
        <f>'EScalc Special'!R94</f>
        <v>Period</v>
      </c>
      <c r="B94" s="55" t="str">
        <f ca="1">'EScalc Special'!S94</f>
        <v>IEAC(t)sp</v>
      </c>
      <c r="C94" s="184"/>
      <c r="D94" s="183" t="str">
        <f t="shared" ca="1" si="21"/>
        <v xml:space="preserve">    ES(L)</v>
      </c>
    </row>
    <row r="95" spans="1:4" x14ac:dyDescent="0.2">
      <c r="A95" s="61" t="str">
        <f>'EScalc Special'!R95</f>
        <v>Period</v>
      </c>
      <c r="B95" s="55" t="str">
        <f ca="1">'EScalc Special'!S95</f>
        <v>IEAC(t)sp</v>
      </c>
      <c r="C95" s="184"/>
      <c r="D95" s="183" t="str">
        <f t="shared" ca="1" si="21"/>
        <v xml:space="preserve">    ES(L)</v>
      </c>
    </row>
    <row r="96" spans="1:4" x14ac:dyDescent="0.2">
      <c r="A96" s="61" t="str">
        <f>'EScalc Special'!R96</f>
        <v>Period</v>
      </c>
      <c r="B96" s="55" t="str">
        <f ca="1">'EScalc Special'!S96</f>
        <v>IEAC(t)sp</v>
      </c>
      <c r="C96" s="184"/>
      <c r="D96" s="183" t="str">
        <f t="shared" ca="1" si="21"/>
        <v xml:space="preserve">    ES(L)</v>
      </c>
    </row>
    <row r="97" spans="1:4" x14ac:dyDescent="0.2">
      <c r="A97" s="61" t="str">
        <f>'EScalc Special'!R97</f>
        <v>Period</v>
      </c>
      <c r="B97" s="55" t="str">
        <f ca="1">'EScalc Special'!S97</f>
        <v>IEAC(t)sp</v>
      </c>
      <c r="C97" s="184"/>
      <c r="D97" s="183" t="str">
        <f t="shared" ca="1" si="21"/>
        <v xml:space="preserve">    ES(L)</v>
      </c>
    </row>
    <row r="98" spans="1:4" x14ac:dyDescent="0.2">
      <c r="A98" s="61" t="str">
        <f>'EScalc Special'!R98</f>
        <v>Period</v>
      </c>
      <c r="B98" s="55" t="str">
        <f ca="1">'EScalc Special'!S98</f>
        <v>IEAC(t)sp</v>
      </c>
      <c r="C98" s="184"/>
      <c r="D98" s="183" t="str">
        <f t="shared" ca="1" si="21"/>
        <v xml:space="preserve">    ES(L)</v>
      </c>
    </row>
    <row r="99" spans="1:4" x14ac:dyDescent="0.2">
      <c r="A99" s="61" t="str">
        <f>'EScalc Special'!R99</f>
        <v>Period</v>
      </c>
      <c r="B99" s="55" t="str">
        <f ca="1">'EScalc Special'!S99</f>
        <v>IEAC(t)sp</v>
      </c>
      <c r="C99" s="184"/>
      <c r="D99" s="183" t="str">
        <f t="shared" ca="1" si="21"/>
        <v xml:space="preserve">    ES(L)</v>
      </c>
    </row>
    <row r="100" spans="1:4" x14ac:dyDescent="0.2">
      <c r="A100" s="61" t="str">
        <f>'EScalc Special'!R100</f>
        <v>Period</v>
      </c>
      <c r="B100" s="55" t="str">
        <f ca="1">'EScalc Special'!S100</f>
        <v>IEAC(t)sp</v>
      </c>
      <c r="C100" s="184"/>
      <c r="D100" s="183" t="str">
        <f t="shared" ca="1" si="21"/>
        <v xml:space="preserve">    ES(L)</v>
      </c>
    </row>
    <row r="101" spans="1:4" x14ac:dyDescent="0.2">
      <c r="A101" s="61" t="str">
        <f>'EScalc Special'!R101</f>
        <v>Period</v>
      </c>
      <c r="B101" s="55" t="str">
        <f ca="1">'EScalc Special'!S101</f>
        <v>IEAC(t)sp</v>
      </c>
      <c r="C101" s="184"/>
      <c r="D101" s="183" t="str">
        <f t="shared" ca="1" si="21"/>
        <v xml:space="preserve">    ES(L)</v>
      </c>
    </row>
    <row r="102" spans="1:4" x14ac:dyDescent="0.2">
      <c r="A102" s="61" t="str">
        <f>'EScalc Special'!R102</f>
        <v>Period</v>
      </c>
      <c r="B102" s="55" t="str">
        <f ca="1">'EScalc Special'!S102</f>
        <v>IEAC(t)sp</v>
      </c>
      <c r="C102" s="184"/>
      <c r="D102" s="183" t="str">
        <f t="shared" ca="1" si="21"/>
        <v xml:space="preserve">    ES(L)</v>
      </c>
    </row>
    <row r="103" spans="1:4" x14ac:dyDescent="0.2">
      <c r="A103" s="61" t="str">
        <f>'EScalc Special'!R103</f>
        <v>Period</v>
      </c>
      <c r="B103" s="55" t="str">
        <f ca="1">'EScalc Special'!S103</f>
        <v>IEAC(t)sp</v>
      </c>
      <c r="C103" s="184"/>
      <c r="D103" s="183" t="str">
        <f t="shared" ca="1" si="21"/>
        <v xml:space="preserve">    ES(L)</v>
      </c>
    </row>
    <row r="104" spans="1:4" x14ac:dyDescent="0.2">
      <c r="A104" s="61" t="str">
        <f>'EScalc Special'!R104</f>
        <v>Period</v>
      </c>
      <c r="B104" s="55" t="str">
        <f ca="1">'EScalc Special'!S104</f>
        <v>IEAC(t)sp</v>
      </c>
      <c r="C104" s="184"/>
      <c r="D104" s="183" t="str">
        <f t="shared" ca="1" si="21"/>
        <v xml:space="preserve">    ES(L)</v>
      </c>
    </row>
    <row r="105" spans="1:4" x14ac:dyDescent="0.2">
      <c r="A105" s="61" t="str">
        <f>'EScalc Special'!R105</f>
        <v>Period</v>
      </c>
      <c r="B105" s="55" t="str">
        <f ca="1">'EScalc Special'!S105</f>
        <v>IEAC(t)sp</v>
      </c>
      <c r="C105" s="184"/>
      <c r="D105" s="183" t="str">
        <f t="shared" ca="1" si="21"/>
        <v xml:space="preserve">    ES(L)</v>
      </c>
    </row>
    <row r="106" spans="1:4" x14ac:dyDescent="0.2">
      <c r="A106" s="61" t="str">
        <f>'EScalc Special'!R106</f>
        <v>Period</v>
      </c>
      <c r="B106" s="55" t="str">
        <f ca="1">'EScalc Special'!S106</f>
        <v>IEAC(t)sp</v>
      </c>
      <c r="C106" s="184"/>
      <c r="D106" s="183" t="str">
        <f t="shared" ca="1" si="21"/>
        <v xml:space="preserve">    ES(L)</v>
      </c>
    </row>
    <row r="107" spans="1:4" x14ac:dyDescent="0.2">
      <c r="A107" s="61" t="str">
        <f>'EScalc Special'!R107</f>
        <v>Period</v>
      </c>
      <c r="B107" s="55" t="str">
        <f ca="1">'EScalc Special'!S107</f>
        <v>IEAC(t)sp</v>
      </c>
      <c r="C107" s="184"/>
      <c r="D107" s="183" t="str">
        <f t="shared" ca="1" si="21"/>
        <v xml:space="preserve">    ES(L)</v>
      </c>
    </row>
    <row r="108" spans="1:4" x14ac:dyDescent="0.2">
      <c r="A108" s="61" t="str">
        <f>'EScalc Special'!R108</f>
        <v>Period</v>
      </c>
      <c r="B108" s="55" t="str">
        <f ca="1">'EScalc Special'!S108</f>
        <v>IEAC(t)sp</v>
      </c>
      <c r="C108" s="184"/>
      <c r="D108" s="183" t="str">
        <f t="shared" ca="1" si="21"/>
        <v xml:space="preserve">    ES(L)</v>
      </c>
    </row>
    <row r="109" spans="1:4" x14ac:dyDescent="0.2">
      <c r="A109" s="61" t="str">
        <f>'EScalc Special'!R109</f>
        <v>Period</v>
      </c>
      <c r="B109" s="55" t="str">
        <f ca="1">'EScalc Special'!S109</f>
        <v>IEAC(t)sp</v>
      </c>
      <c r="C109" s="184"/>
      <c r="D109" s="183" t="str">
        <f t="shared" ca="1" si="21"/>
        <v xml:space="preserve">    ES(L)</v>
      </c>
    </row>
    <row r="110" spans="1:4" x14ac:dyDescent="0.2">
      <c r="A110" s="61" t="str">
        <f>'EScalc Special'!R110</f>
        <v>Period</v>
      </c>
      <c r="B110" s="55" t="str">
        <f ca="1">'EScalc Special'!S110</f>
        <v>IEAC(t)sp</v>
      </c>
      <c r="C110" s="184"/>
      <c r="D110" s="183" t="str">
        <f t="shared" ca="1" si="21"/>
        <v xml:space="preserve">    ES(L)</v>
      </c>
    </row>
    <row r="111" spans="1:4" x14ac:dyDescent="0.2">
      <c r="A111" s="61" t="str">
        <f>'EScalc Special'!R111</f>
        <v>Period</v>
      </c>
      <c r="B111" s="55" t="str">
        <f ca="1">'EScalc Special'!S111</f>
        <v>IEAC(t)sp</v>
      </c>
      <c r="C111" s="184"/>
      <c r="D111" s="183" t="str">
        <f t="shared" ca="1" si="21"/>
        <v xml:space="preserve">    ES(L)</v>
      </c>
    </row>
    <row r="112" spans="1:4" x14ac:dyDescent="0.2">
      <c r="A112" s="61" t="str">
        <f>'EScalc Special'!R112</f>
        <v>Period</v>
      </c>
      <c r="B112" s="55" t="str">
        <f ca="1">'EScalc Special'!S112</f>
        <v>IEAC(t)sp</v>
      </c>
      <c r="C112" s="184"/>
      <c r="D112" s="183" t="str">
        <f t="shared" ca="1" si="21"/>
        <v xml:space="preserve">    ES(L)</v>
      </c>
    </row>
    <row r="113" spans="1:4" x14ac:dyDescent="0.2">
      <c r="A113" s="61" t="str">
        <f>'EScalc Special'!R113</f>
        <v>Period</v>
      </c>
      <c r="B113" s="55" t="str">
        <f ca="1">'EScalc Special'!S113</f>
        <v>IEAC(t)sp</v>
      </c>
      <c r="C113" s="184"/>
      <c r="D113" s="183" t="str">
        <f t="shared" ca="1" si="21"/>
        <v xml:space="preserve">    ES(L)</v>
      </c>
    </row>
    <row r="114" spans="1:4" x14ac:dyDescent="0.2">
      <c r="A114" s="61" t="str">
        <f>'EScalc Special'!R114</f>
        <v>Period</v>
      </c>
      <c r="B114" s="55" t="str">
        <f ca="1">'EScalc Special'!S114</f>
        <v>IEAC(t)sp</v>
      </c>
      <c r="C114" s="184"/>
      <c r="D114" s="183" t="str">
        <f t="shared" ca="1" si="21"/>
        <v xml:space="preserve">    ES(L)</v>
      </c>
    </row>
    <row r="115" spans="1:4" x14ac:dyDescent="0.2">
      <c r="A115" s="61" t="str">
        <f>'EScalc Special'!R115</f>
        <v>Period</v>
      </c>
      <c r="B115" s="55" t="str">
        <f ca="1">'EScalc Special'!S115</f>
        <v>IEAC(t)sp</v>
      </c>
      <c r="C115" s="184"/>
      <c r="D115" s="183" t="str">
        <f t="shared" ca="1" si="21"/>
        <v xml:space="preserve">    ES(L)</v>
      </c>
    </row>
    <row r="116" spans="1:4" x14ac:dyDescent="0.2">
      <c r="A116" s="61" t="str">
        <f>'EScalc Special'!R116</f>
        <v>Period</v>
      </c>
      <c r="B116" s="55" t="str">
        <f ca="1">'EScalc Special'!S116</f>
        <v>IEAC(t)sp</v>
      </c>
      <c r="C116" s="184"/>
      <c r="D116" s="183" t="str">
        <f t="shared" ca="1" si="21"/>
        <v xml:space="preserve">    ES(L)</v>
      </c>
    </row>
    <row r="117" spans="1:4" x14ac:dyDescent="0.2">
      <c r="A117" s="61" t="str">
        <f>'EScalc Special'!R117</f>
        <v>Period</v>
      </c>
      <c r="B117" s="55" t="str">
        <f ca="1">'EScalc Special'!S117</f>
        <v>IEAC(t)sp</v>
      </c>
      <c r="C117" s="184"/>
      <c r="D117" s="183" t="str">
        <f t="shared" ref="D117:D180" ca="1" si="22" xml:space="preserve"> IF(ISNUMBER(B117), A117 * $C$2/B117, "    ES(L)")</f>
        <v xml:space="preserve">    ES(L)</v>
      </c>
    </row>
    <row r="118" spans="1:4" x14ac:dyDescent="0.2">
      <c r="A118" s="61" t="str">
        <f>'EScalc Special'!R118</f>
        <v>Period</v>
      </c>
      <c r="B118" s="55" t="str">
        <f ca="1">'EScalc Special'!S118</f>
        <v>IEAC(t)sp</v>
      </c>
      <c r="C118" s="184"/>
      <c r="D118" s="183" t="str">
        <f t="shared" ca="1" si="22"/>
        <v xml:space="preserve">    ES(L)</v>
      </c>
    </row>
    <row r="119" spans="1:4" x14ac:dyDescent="0.2">
      <c r="A119" s="61" t="str">
        <f>'EScalc Special'!R119</f>
        <v>Period</v>
      </c>
      <c r="B119" s="55" t="str">
        <f ca="1">'EScalc Special'!S119</f>
        <v>IEAC(t)sp</v>
      </c>
      <c r="C119" s="184"/>
      <c r="D119" s="183" t="str">
        <f t="shared" ca="1" si="22"/>
        <v xml:space="preserve">    ES(L)</v>
      </c>
    </row>
    <row r="120" spans="1:4" x14ac:dyDescent="0.2">
      <c r="A120" s="61" t="str">
        <f>'EScalc Special'!R120</f>
        <v>Period</v>
      </c>
      <c r="B120" s="55" t="str">
        <f ca="1">'EScalc Special'!S120</f>
        <v>IEAC(t)sp</v>
      </c>
      <c r="C120" s="184"/>
      <c r="D120" s="183" t="str">
        <f t="shared" ca="1" si="22"/>
        <v xml:space="preserve">    ES(L)</v>
      </c>
    </row>
    <row r="121" spans="1:4" x14ac:dyDescent="0.2">
      <c r="A121" s="61" t="str">
        <f>'EScalc Special'!R121</f>
        <v>Period</v>
      </c>
      <c r="B121" s="55" t="str">
        <f ca="1">'EScalc Special'!S121</f>
        <v>IEAC(t)sp</v>
      </c>
      <c r="C121" s="184"/>
      <c r="D121" s="183" t="str">
        <f t="shared" ca="1" si="22"/>
        <v xml:space="preserve">    ES(L)</v>
      </c>
    </row>
    <row r="122" spans="1:4" x14ac:dyDescent="0.2">
      <c r="A122" s="61" t="str">
        <f>'EScalc Special'!R122</f>
        <v>Period</v>
      </c>
      <c r="B122" s="55" t="str">
        <f ca="1">'EScalc Special'!S122</f>
        <v>IEAC(t)sp</v>
      </c>
      <c r="C122" s="184"/>
      <c r="D122" s="183" t="str">
        <f t="shared" ca="1" si="22"/>
        <v xml:space="preserve">    ES(L)</v>
      </c>
    </row>
    <row r="123" spans="1:4" x14ac:dyDescent="0.2">
      <c r="A123" s="61" t="str">
        <f>'EScalc Special'!R123</f>
        <v>Period</v>
      </c>
      <c r="B123" s="55" t="str">
        <f ca="1">'EScalc Special'!S123</f>
        <v>IEAC(t)sp</v>
      </c>
      <c r="C123" s="184"/>
      <c r="D123" s="183" t="str">
        <f t="shared" ca="1" si="22"/>
        <v xml:space="preserve">    ES(L)</v>
      </c>
    </row>
    <row r="124" spans="1:4" x14ac:dyDescent="0.2">
      <c r="A124" s="61" t="str">
        <f>'EScalc Special'!R124</f>
        <v>Period</v>
      </c>
      <c r="B124" s="55" t="str">
        <f ca="1">'EScalc Special'!S124</f>
        <v>IEAC(t)sp</v>
      </c>
      <c r="C124" s="184"/>
      <c r="D124" s="183" t="str">
        <f t="shared" ca="1" si="22"/>
        <v xml:space="preserve">    ES(L)</v>
      </c>
    </row>
    <row r="125" spans="1:4" x14ac:dyDescent="0.2">
      <c r="A125" s="61" t="str">
        <f>'EScalc Special'!R125</f>
        <v>Period</v>
      </c>
      <c r="B125" s="55" t="str">
        <f ca="1">'EScalc Special'!S125</f>
        <v>IEAC(t)sp</v>
      </c>
      <c r="C125" s="184"/>
      <c r="D125" s="183" t="str">
        <f t="shared" ca="1" si="22"/>
        <v xml:space="preserve">    ES(L)</v>
      </c>
    </row>
    <row r="126" spans="1:4" x14ac:dyDescent="0.2">
      <c r="A126" s="61" t="str">
        <f>'EScalc Special'!R126</f>
        <v>Period</v>
      </c>
      <c r="B126" s="55" t="str">
        <f ca="1">'EScalc Special'!S126</f>
        <v>IEAC(t)sp</v>
      </c>
      <c r="C126" s="184"/>
      <c r="D126" s="183" t="str">
        <f t="shared" ca="1" si="22"/>
        <v xml:space="preserve">    ES(L)</v>
      </c>
    </row>
    <row r="127" spans="1:4" x14ac:dyDescent="0.2">
      <c r="A127" s="61" t="str">
        <f>'EScalc Special'!R127</f>
        <v>Period</v>
      </c>
      <c r="B127" s="55" t="str">
        <f ca="1">'EScalc Special'!S127</f>
        <v>IEAC(t)sp</v>
      </c>
      <c r="C127" s="184"/>
      <c r="D127" s="183" t="str">
        <f t="shared" ca="1" si="22"/>
        <v xml:space="preserve">    ES(L)</v>
      </c>
    </row>
    <row r="128" spans="1:4" x14ac:dyDescent="0.2">
      <c r="A128" s="61" t="str">
        <f>'EScalc Special'!R128</f>
        <v>Period</v>
      </c>
      <c r="B128" s="55" t="str">
        <f ca="1">'EScalc Special'!S128</f>
        <v>IEAC(t)sp</v>
      </c>
      <c r="C128" s="184"/>
      <c r="D128" s="183" t="str">
        <f t="shared" ca="1" si="22"/>
        <v xml:space="preserve">    ES(L)</v>
      </c>
    </row>
    <row r="129" spans="1:4" x14ac:dyDescent="0.2">
      <c r="A129" s="61" t="str">
        <f>'EScalc Special'!R129</f>
        <v>Period</v>
      </c>
      <c r="B129" s="55" t="str">
        <f ca="1">'EScalc Special'!S129</f>
        <v>IEAC(t)sp</v>
      </c>
      <c r="C129" s="184"/>
      <c r="D129" s="183" t="str">
        <f t="shared" ca="1" si="22"/>
        <v xml:space="preserve">    ES(L)</v>
      </c>
    </row>
    <row r="130" spans="1:4" x14ac:dyDescent="0.2">
      <c r="A130" s="61" t="str">
        <f>'EScalc Special'!R130</f>
        <v>Period</v>
      </c>
      <c r="B130" s="55" t="str">
        <f ca="1">'EScalc Special'!S130</f>
        <v>IEAC(t)sp</v>
      </c>
      <c r="C130" s="184"/>
      <c r="D130" s="183" t="str">
        <f t="shared" ca="1" si="22"/>
        <v xml:space="preserve">    ES(L)</v>
      </c>
    </row>
    <row r="131" spans="1:4" x14ac:dyDescent="0.2">
      <c r="A131" s="61" t="str">
        <f>'EScalc Special'!R131</f>
        <v>Period</v>
      </c>
      <c r="B131" s="55" t="str">
        <f ca="1">'EScalc Special'!S131</f>
        <v>IEAC(t)sp</v>
      </c>
      <c r="C131" s="184"/>
      <c r="D131" s="183" t="str">
        <f t="shared" ca="1" si="22"/>
        <v xml:space="preserve">    ES(L)</v>
      </c>
    </row>
    <row r="132" spans="1:4" x14ac:dyDescent="0.2">
      <c r="A132" s="61" t="str">
        <f>'EScalc Special'!R132</f>
        <v>Period</v>
      </c>
      <c r="B132" s="55" t="str">
        <f ca="1">'EScalc Special'!S132</f>
        <v>IEAC(t)sp</v>
      </c>
      <c r="C132" s="184"/>
      <c r="D132" s="183" t="str">
        <f t="shared" ca="1" si="22"/>
        <v xml:space="preserve">    ES(L)</v>
      </c>
    </row>
    <row r="133" spans="1:4" x14ac:dyDescent="0.2">
      <c r="A133" s="61" t="str">
        <f>'EScalc Special'!R133</f>
        <v>Period</v>
      </c>
      <c r="B133" s="55" t="str">
        <f ca="1">'EScalc Special'!S133</f>
        <v>IEAC(t)sp</v>
      </c>
      <c r="C133" s="184"/>
      <c r="D133" s="183" t="str">
        <f t="shared" ca="1" si="22"/>
        <v xml:space="preserve">    ES(L)</v>
      </c>
    </row>
    <row r="134" spans="1:4" x14ac:dyDescent="0.2">
      <c r="A134" s="61" t="str">
        <f>'EScalc Special'!R134</f>
        <v>Period</v>
      </c>
      <c r="B134" s="55" t="str">
        <f ca="1">'EScalc Special'!S134</f>
        <v>IEAC(t)sp</v>
      </c>
      <c r="C134" s="184"/>
      <c r="D134" s="183" t="str">
        <f t="shared" ca="1" si="22"/>
        <v xml:space="preserve">    ES(L)</v>
      </c>
    </row>
    <row r="135" spans="1:4" x14ac:dyDescent="0.2">
      <c r="A135" s="61" t="str">
        <f>'EScalc Special'!R135</f>
        <v>Period</v>
      </c>
      <c r="B135" s="55" t="str">
        <f ca="1">'EScalc Special'!S135</f>
        <v>IEAC(t)sp</v>
      </c>
      <c r="C135" s="184"/>
      <c r="D135" s="183" t="str">
        <f t="shared" ca="1" si="22"/>
        <v xml:space="preserve">    ES(L)</v>
      </c>
    </row>
    <row r="136" spans="1:4" x14ac:dyDescent="0.2">
      <c r="A136" s="61" t="str">
        <f>'EScalc Special'!R136</f>
        <v>Period</v>
      </c>
      <c r="B136" s="55" t="str">
        <f ca="1">'EScalc Special'!S136</f>
        <v>IEAC(t)sp</v>
      </c>
      <c r="C136" s="184"/>
      <c r="D136" s="183" t="str">
        <f t="shared" ca="1" si="22"/>
        <v xml:space="preserve">    ES(L)</v>
      </c>
    </row>
    <row r="137" spans="1:4" x14ac:dyDescent="0.2">
      <c r="A137" s="61" t="str">
        <f>'EScalc Special'!R137</f>
        <v>Period</v>
      </c>
      <c r="B137" s="55" t="str">
        <f ca="1">'EScalc Special'!S137</f>
        <v>IEAC(t)sp</v>
      </c>
      <c r="C137" s="184"/>
      <c r="D137" s="183" t="str">
        <f t="shared" ca="1" si="22"/>
        <v xml:space="preserve">    ES(L)</v>
      </c>
    </row>
    <row r="138" spans="1:4" x14ac:dyDescent="0.2">
      <c r="A138" s="61" t="str">
        <f>'EScalc Special'!R138</f>
        <v>Period</v>
      </c>
      <c r="B138" s="55" t="str">
        <f ca="1">'EScalc Special'!S138</f>
        <v>IEAC(t)sp</v>
      </c>
      <c r="C138" s="184"/>
      <c r="D138" s="183" t="str">
        <f t="shared" ca="1" si="22"/>
        <v xml:space="preserve">    ES(L)</v>
      </c>
    </row>
    <row r="139" spans="1:4" x14ac:dyDescent="0.2">
      <c r="A139" s="61" t="str">
        <f>'EScalc Special'!R139</f>
        <v>Period</v>
      </c>
      <c r="B139" s="55" t="str">
        <f ca="1">'EScalc Special'!S139</f>
        <v>IEAC(t)sp</v>
      </c>
      <c r="C139" s="184"/>
      <c r="D139" s="183" t="str">
        <f t="shared" ca="1" si="22"/>
        <v xml:space="preserve">    ES(L)</v>
      </c>
    </row>
    <row r="140" spans="1:4" x14ac:dyDescent="0.2">
      <c r="A140" s="61" t="str">
        <f>'EScalc Special'!R140</f>
        <v>Period</v>
      </c>
      <c r="B140" s="55" t="str">
        <f ca="1">'EScalc Special'!S140</f>
        <v>IEAC(t)sp</v>
      </c>
      <c r="C140" s="184"/>
      <c r="D140" s="183" t="str">
        <f t="shared" ca="1" si="22"/>
        <v xml:space="preserve">    ES(L)</v>
      </c>
    </row>
    <row r="141" spans="1:4" x14ac:dyDescent="0.2">
      <c r="A141" s="61" t="str">
        <f>'EScalc Special'!R141</f>
        <v>Period</v>
      </c>
      <c r="B141" s="55" t="str">
        <f ca="1">'EScalc Special'!S141</f>
        <v>IEAC(t)sp</v>
      </c>
      <c r="C141" s="184"/>
      <c r="D141" s="183" t="str">
        <f t="shared" ca="1" si="22"/>
        <v xml:space="preserve">    ES(L)</v>
      </c>
    </row>
    <row r="142" spans="1:4" x14ac:dyDescent="0.2">
      <c r="A142" s="61" t="str">
        <f>'EScalc Special'!R142</f>
        <v>Period</v>
      </c>
      <c r="B142" s="55" t="str">
        <f ca="1">'EScalc Special'!S142</f>
        <v>IEAC(t)sp</v>
      </c>
      <c r="C142" s="184"/>
      <c r="D142" s="183" t="str">
        <f t="shared" ca="1" si="22"/>
        <v xml:space="preserve">    ES(L)</v>
      </c>
    </row>
    <row r="143" spans="1:4" x14ac:dyDescent="0.2">
      <c r="A143" s="61" t="str">
        <f>'EScalc Special'!R143</f>
        <v>Period</v>
      </c>
      <c r="B143" s="55" t="str">
        <f ca="1">'EScalc Special'!S143</f>
        <v>IEAC(t)sp</v>
      </c>
      <c r="C143" s="184"/>
      <c r="D143" s="183" t="str">
        <f t="shared" ca="1" si="22"/>
        <v xml:space="preserve">    ES(L)</v>
      </c>
    </row>
    <row r="144" spans="1:4" x14ac:dyDescent="0.2">
      <c r="A144" s="61" t="str">
        <f>'EScalc Special'!R144</f>
        <v>Period</v>
      </c>
      <c r="B144" s="55" t="str">
        <f ca="1">'EScalc Special'!S144</f>
        <v>IEAC(t)sp</v>
      </c>
      <c r="C144" s="184"/>
      <c r="D144" s="183" t="str">
        <f t="shared" ca="1" si="22"/>
        <v xml:space="preserve">    ES(L)</v>
      </c>
    </row>
    <row r="145" spans="1:4" x14ac:dyDescent="0.2">
      <c r="A145" s="61" t="str">
        <f>'EScalc Special'!R145</f>
        <v>Period</v>
      </c>
      <c r="B145" s="55" t="str">
        <f ca="1">'EScalc Special'!S145</f>
        <v>IEAC(t)sp</v>
      </c>
      <c r="C145" s="184"/>
      <c r="D145" s="183" t="str">
        <f t="shared" ca="1" si="22"/>
        <v xml:space="preserve">    ES(L)</v>
      </c>
    </row>
    <row r="146" spans="1:4" x14ac:dyDescent="0.2">
      <c r="A146" s="61" t="str">
        <f>'EScalc Special'!R146</f>
        <v>Period</v>
      </c>
      <c r="B146" s="55" t="str">
        <f ca="1">'EScalc Special'!S146</f>
        <v>IEAC(t)sp</v>
      </c>
      <c r="C146" s="184"/>
      <c r="D146" s="183" t="str">
        <f t="shared" ca="1" si="22"/>
        <v xml:space="preserve">    ES(L)</v>
      </c>
    </row>
    <row r="147" spans="1:4" x14ac:dyDescent="0.2">
      <c r="A147" s="61" t="str">
        <f>'EScalc Special'!R147</f>
        <v>Period</v>
      </c>
      <c r="B147" s="55" t="str">
        <f ca="1">'EScalc Special'!S147</f>
        <v>IEAC(t)sp</v>
      </c>
      <c r="C147" s="184"/>
      <c r="D147" s="183" t="str">
        <f t="shared" ca="1" si="22"/>
        <v xml:space="preserve">    ES(L)</v>
      </c>
    </row>
    <row r="148" spans="1:4" x14ac:dyDescent="0.2">
      <c r="A148" s="61" t="str">
        <f>'EScalc Special'!R148</f>
        <v>Period</v>
      </c>
      <c r="B148" s="55" t="str">
        <f ca="1">'EScalc Special'!S148</f>
        <v>IEAC(t)sp</v>
      </c>
      <c r="C148" s="184"/>
      <c r="D148" s="183" t="str">
        <f t="shared" ca="1" si="22"/>
        <v xml:space="preserve">    ES(L)</v>
      </c>
    </row>
    <row r="149" spans="1:4" x14ac:dyDescent="0.2">
      <c r="A149" s="61" t="str">
        <f>'EScalc Special'!R149</f>
        <v>Period</v>
      </c>
      <c r="B149" s="55" t="str">
        <f ca="1">'EScalc Special'!S149</f>
        <v>IEAC(t)sp</v>
      </c>
      <c r="C149" s="184"/>
      <c r="D149" s="183" t="str">
        <f t="shared" ca="1" si="22"/>
        <v xml:space="preserve">    ES(L)</v>
      </c>
    </row>
    <row r="150" spans="1:4" x14ac:dyDescent="0.2">
      <c r="A150" s="61" t="str">
        <f>'EScalc Special'!R150</f>
        <v>Period</v>
      </c>
      <c r="B150" s="55" t="str">
        <f ca="1">'EScalc Special'!S150</f>
        <v>IEAC(t)sp</v>
      </c>
      <c r="C150" s="184"/>
      <c r="D150" s="183" t="str">
        <f t="shared" ca="1" si="22"/>
        <v xml:space="preserve">    ES(L)</v>
      </c>
    </row>
    <row r="151" spans="1:4" x14ac:dyDescent="0.2">
      <c r="A151" s="61" t="str">
        <f>'EScalc Special'!R151</f>
        <v>Period</v>
      </c>
      <c r="B151" s="55" t="str">
        <f ca="1">'EScalc Special'!S151</f>
        <v>IEAC(t)sp</v>
      </c>
      <c r="C151" s="184"/>
      <c r="D151" s="183" t="str">
        <f t="shared" ca="1" si="22"/>
        <v xml:space="preserve">    ES(L)</v>
      </c>
    </row>
    <row r="152" spans="1:4" x14ac:dyDescent="0.2">
      <c r="A152" s="61" t="str">
        <f>'EScalc Special'!R152</f>
        <v>Period</v>
      </c>
      <c r="B152" s="55" t="str">
        <f ca="1">'EScalc Special'!S152</f>
        <v>IEAC(t)sp</v>
      </c>
      <c r="C152" s="184"/>
      <c r="D152" s="183" t="str">
        <f t="shared" ca="1" si="22"/>
        <v xml:space="preserve">    ES(L)</v>
      </c>
    </row>
    <row r="153" spans="1:4" x14ac:dyDescent="0.2">
      <c r="A153" s="61" t="str">
        <f>'EScalc Special'!R153</f>
        <v>Period</v>
      </c>
      <c r="B153" s="55" t="str">
        <f ca="1">'EScalc Special'!S153</f>
        <v>IEAC(t)sp</v>
      </c>
      <c r="C153" s="184"/>
      <c r="D153" s="183" t="str">
        <f t="shared" ca="1" si="22"/>
        <v xml:space="preserve">    ES(L)</v>
      </c>
    </row>
    <row r="154" spans="1:4" x14ac:dyDescent="0.2">
      <c r="A154" s="61" t="str">
        <f>'EScalc Special'!R154</f>
        <v>Period</v>
      </c>
      <c r="B154" s="55" t="str">
        <f ca="1">'EScalc Special'!S154</f>
        <v>IEAC(t)sp</v>
      </c>
      <c r="C154" s="184"/>
      <c r="D154" s="183" t="str">
        <f t="shared" ca="1" si="22"/>
        <v xml:space="preserve">    ES(L)</v>
      </c>
    </row>
    <row r="155" spans="1:4" x14ac:dyDescent="0.2">
      <c r="A155" s="61" t="str">
        <f>'EScalc Special'!R155</f>
        <v>Period</v>
      </c>
      <c r="B155" s="55" t="str">
        <f ca="1">'EScalc Special'!S155</f>
        <v>IEAC(t)sp</v>
      </c>
      <c r="C155" s="184"/>
      <c r="D155" s="183" t="str">
        <f t="shared" ca="1" si="22"/>
        <v xml:space="preserve">    ES(L)</v>
      </c>
    </row>
    <row r="156" spans="1:4" x14ac:dyDescent="0.2">
      <c r="A156" s="61" t="str">
        <f>'EScalc Special'!R156</f>
        <v>Period</v>
      </c>
      <c r="B156" s="55" t="str">
        <f ca="1">'EScalc Special'!S156</f>
        <v>IEAC(t)sp</v>
      </c>
      <c r="C156" s="184"/>
      <c r="D156" s="183" t="str">
        <f t="shared" ca="1" si="22"/>
        <v xml:space="preserve">    ES(L)</v>
      </c>
    </row>
    <row r="157" spans="1:4" x14ac:dyDescent="0.2">
      <c r="A157" s="61" t="str">
        <f>'EScalc Special'!R157</f>
        <v>Period</v>
      </c>
      <c r="B157" s="55" t="str">
        <f ca="1">'EScalc Special'!S157</f>
        <v>IEAC(t)sp</v>
      </c>
      <c r="C157" s="184"/>
      <c r="D157" s="183" t="str">
        <f t="shared" ca="1" si="22"/>
        <v xml:space="preserve">    ES(L)</v>
      </c>
    </row>
    <row r="158" spans="1:4" x14ac:dyDescent="0.2">
      <c r="A158" s="61" t="str">
        <f>'EScalc Special'!R158</f>
        <v>Period</v>
      </c>
      <c r="B158" s="55" t="str">
        <f ca="1">'EScalc Special'!S158</f>
        <v>IEAC(t)sp</v>
      </c>
      <c r="C158" s="184"/>
      <c r="D158" s="183" t="str">
        <f t="shared" ca="1" si="22"/>
        <v xml:space="preserve">    ES(L)</v>
      </c>
    </row>
    <row r="159" spans="1:4" x14ac:dyDescent="0.2">
      <c r="A159" s="61" t="str">
        <f>'EScalc Special'!R159</f>
        <v>Period</v>
      </c>
      <c r="B159" s="55" t="str">
        <f ca="1">'EScalc Special'!S159</f>
        <v>IEAC(t)sp</v>
      </c>
      <c r="C159" s="184"/>
      <c r="D159" s="183" t="str">
        <f t="shared" ca="1" si="22"/>
        <v xml:space="preserve">    ES(L)</v>
      </c>
    </row>
    <row r="160" spans="1:4" x14ac:dyDescent="0.2">
      <c r="A160" s="61" t="str">
        <f>'EScalc Special'!R160</f>
        <v>Period</v>
      </c>
      <c r="B160" s="55" t="str">
        <f ca="1">'EScalc Special'!S160</f>
        <v>IEAC(t)sp</v>
      </c>
      <c r="C160" s="184"/>
      <c r="D160" s="183" t="str">
        <f t="shared" ca="1" si="22"/>
        <v xml:space="preserve">    ES(L)</v>
      </c>
    </row>
    <row r="161" spans="1:4" x14ac:dyDescent="0.2">
      <c r="A161" s="61" t="str">
        <f>'EScalc Special'!R161</f>
        <v>Period</v>
      </c>
      <c r="B161" s="55" t="str">
        <f ca="1">'EScalc Special'!S161</f>
        <v>IEAC(t)sp</v>
      </c>
      <c r="C161" s="184"/>
      <c r="D161" s="183" t="str">
        <f t="shared" ca="1" si="22"/>
        <v xml:space="preserve">    ES(L)</v>
      </c>
    </row>
    <row r="162" spans="1:4" x14ac:dyDescent="0.2">
      <c r="A162" s="61" t="str">
        <f>'EScalc Special'!R162</f>
        <v>Period</v>
      </c>
      <c r="B162" s="55" t="str">
        <f ca="1">'EScalc Special'!S162</f>
        <v>IEAC(t)sp</v>
      </c>
      <c r="C162" s="184"/>
      <c r="D162" s="183" t="str">
        <f t="shared" ca="1" si="22"/>
        <v xml:space="preserve">    ES(L)</v>
      </c>
    </row>
    <row r="163" spans="1:4" x14ac:dyDescent="0.2">
      <c r="A163" s="61" t="str">
        <f>'EScalc Special'!R163</f>
        <v>Period</v>
      </c>
      <c r="B163" s="55" t="str">
        <f ca="1">'EScalc Special'!S163</f>
        <v>IEAC(t)sp</v>
      </c>
      <c r="C163" s="184"/>
      <c r="D163" s="183" t="str">
        <f t="shared" ca="1" si="22"/>
        <v xml:space="preserve">    ES(L)</v>
      </c>
    </row>
    <row r="164" spans="1:4" x14ac:dyDescent="0.2">
      <c r="A164" s="61" t="str">
        <f>'EScalc Special'!R164</f>
        <v>Period</v>
      </c>
      <c r="B164" s="55" t="str">
        <f ca="1">'EScalc Special'!S164</f>
        <v>IEAC(t)sp</v>
      </c>
      <c r="C164" s="184"/>
      <c r="D164" s="183" t="str">
        <f t="shared" ca="1" si="22"/>
        <v xml:space="preserve">    ES(L)</v>
      </c>
    </row>
    <row r="165" spans="1:4" x14ac:dyDescent="0.2">
      <c r="A165" s="61" t="str">
        <f>'EScalc Special'!R165</f>
        <v>Period</v>
      </c>
      <c r="B165" s="55" t="str">
        <f ca="1">'EScalc Special'!S165</f>
        <v>IEAC(t)sp</v>
      </c>
      <c r="C165" s="184"/>
      <c r="D165" s="183" t="str">
        <f t="shared" ca="1" si="22"/>
        <v xml:space="preserve">    ES(L)</v>
      </c>
    </row>
    <row r="166" spans="1:4" x14ac:dyDescent="0.2">
      <c r="A166" s="61" t="str">
        <f>'EScalc Special'!R166</f>
        <v>Period</v>
      </c>
      <c r="B166" s="55" t="str">
        <f ca="1">'EScalc Special'!S166</f>
        <v>IEAC(t)sp</v>
      </c>
      <c r="C166" s="184"/>
      <c r="D166" s="183" t="str">
        <f t="shared" ca="1" si="22"/>
        <v xml:space="preserve">    ES(L)</v>
      </c>
    </row>
    <row r="167" spans="1:4" x14ac:dyDescent="0.2">
      <c r="A167" s="61" t="str">
        <f>'EScalc Special'!R167</f>
        <v>Period</v>
      </c>
      <c r="B167" s="55" t="str">
        <f ca="1">'EScalc Special'!S167</f>
        <v>IEAC(t)sp</v>
      </c>
      <c r="C167" s="184"/>
      <c r="D167" s="183" t="str">
        <f t="shared" ca="1" si="22"/>
        <v xml:space="preserve">    ES(L)</v>
      </c>
    </row>
    <row r="168" spans="1:4" x14ac:dyDescent="0.2">
      <c r="A168" s="61" t="str">
        <f>'EScalc Special'!R168</f>
        <v>Period</v>
      </c>
      <c r="B168" s="55" t="str">
        <f ca="1">'EScalc Special'!S168</f>
        <v>IEAC(t)sp</v>
      </c>
      <c r="C168" s="184"/>
      <c r="D168" s="183" t="str">
        <f t="shared" ca="1" si="22"/>
        <v xml:space="preserve">    ES(L)</v>
      </c>
    </row>
    <row r="169" spans="1:4" x14ac:dyDescent="0.2">
      <c r="A169" s="61" t="str">
        <f>'EScalc Special'!R169</f>
        <v>Period</v>
      </c>
      <c r="B169" s="55" t="str">
        <f ca="1">'EScalc Special'!S169</f>
        <v>IEAC(t)sp</v>
      </c>
      <c r="C169" s="184"/>
      <c r="D169" s="183" t="str">
        <f t="shared" ca="1" si="22"/>
        <v xml:space="preserve">    ES(L)</v>
      </c>
    </row>
    <row r="170" spans="1:4" x14ac:dyDescent="0.2">
      <c r="A170" s="61" t="str">
        <f>'EScalc Special'!R170</f>
        <v>Period</v>
      </c>
      <c r="B170" s="55" t="str">
        <f ca="1">'EScalc Special'!S170</f>
        <v>IEAC(t)sp</v>
      </c>
      <c r="C170" s="184"/>
      <c r="D170" s="183" t="str">
        <f t="shared" ca="1" si="22"/>
        <v xml:space="preserve">    ES(L)</v>
      </c>
    </row>
    <row r="171" spans="1:4" x14ac:dyDescent="0.2">
      <c r="A171" s="61" t="str">
        <f>'EScalc Special'!R171</f>
        <v>Period</v>
      </c>
      <c r="B171" s="55" t="str">
        <f ca="1">'EScalc Special'!S171</f>
        <v>IEAC(t)sp</v>
      </c>
      <c r="C171" s="184"/>
      <c r="D171" s="183" t="str">
        <f t="shared" ca="1" si="22"/>
        <v xml:space="preserve">    ES(L)</v>
      </c>
    </row>
    <row r="172" spans="1:4" x14ac:dyDescent="0.2">
      <c r="A172" s="61" t="str">
        <f>'EScalc Special'!R172</f>
        <v>Period</v>
      </c>
      <c r="B172" s="55" t="str">
        <f ca="1">'EScalc Special'!S172</f>
        <v>IEAC(t)sp</v>
      </c>
      <c r="C172" s="184"/>
      <c r="D172" s="183" t="str">
        <f t="shared" ca="1" si="22"/>
        <v xml:space="preserve">    ES(L)</v>
      </c>
    </row>
    <row r="173" spans="1:4" x14ac:dyDescent="0.2">
      <c r="A173" s="61" t="str">
        <f>'EScalc Special'!R173</f>
        <v>Period</v>
      </c>
      <c r="B173" s="55" t="str">
        <f ca="1">'EScalc Special'!S173</f>
        <v>IEAC(t)sp</v>
      </c>
      <c r="C173" s="184"/>
      <c r="D173" s="183" t="str">
        <f t="shared" ca="1" si="22"/>
        <v xml:space="preserve">    ES(L)</v>
      </c>
    </row>
    <row r="174" spans="1:4" x14ac:dyDescent="0.2">
      <c r="A174" s="61" t="str">
        <f>'EScalc Special'!R174</f>
        <v>Period</v>
      </c>
      <c r="B174" s="55" t="str">
        <f ca="1">'EScalc Special'!S174</f>
        <v>IEAC(t)sp</v>
      </c>
      <c r="C174" s="184"/>
      <c r="D174" s="183" t="str">
        <f t="shared" ca="1" si="22"/>
        <v xml:space="preserve">    ES(L)</v>
      </c>
    </row>
    <row r="175" spans="1:4" x14ac:dyDescent="0.2">
      <c r="A175" s="61" t="str">
        <f>'EScalc Special'!R175</f>
        <v>Period</v>
      </c>
      <c r="B175" s="55" t="str">
        <f ca="1">'EScalc Special'!S175</f>
        <v>IEAC(t)sp</v>
      </c>
      <c r="C175" s="184"/>
      <c r="D175" s="183" t="str">
        <f t="shared" ca="1" si="22"/>
        <v xml:space="preserve">    ES(L)</v>
      </c>
    </row>
    <row r="176" spans="1:4" x14ac:dyDescent="0.2">
      <c r="A176" s="61" t="str">
        <f>'EScalc Special'!R176</f>
        <v>Period</v>
      </c>
      <c r="B176" s="55" t="str">
        <f ca="1">'EScalc Special'!S176</f>
        <v>IEAC(t)sp</v>
      </c>
      <c r="C176" s="184"/>
      <c r="D176" s="183" t="str">
        <f t="shared" ca="1" si="22"/>
        <v xml:space="preserve">    ES(L)</v>
      </c>
    </row>
    <row r="177" spans="1:4" x14ac:dyDescent="0.2">
      <c r="A177" s="61" t="str">
        <f>'EScalc Special'!R177</f>
        <v>Period</v>
      </c>
      <c r="B177" s="55" t="str">
        <f ca="1">'EScalc Special'!S177</f>
        <v>IEAC(t)sp</v>
      </c>
      <c r="C177" s="184"/>
      <c r="D177" s="183" t="str">
        <f t="shared" ca="1" si="22"/>
        <v xml:space="preserve">    ES(L)</v>
      </c>
    </row>
    <row r="178" spans="1:4" x14ac:dyDescent="0.2">
      <c r="A178" s="61" t="str">
        <f>'EScalc Special'!R178</f>
        <v>Period</v>
      </c>
      <c r="B178" s="55" t="str">
        <f ca="1">'EScalc Special'!S178</f>
        <v>IEAC(t)sp</v>
      </c>
      <c r="C178" s="184"/>
      <c r="D178" s="183" t="str">
        <f t="shared" ca="1" si="22"/>
        <v xml:space="preserve">    ES(L)</v>
      </c>
    </row>
    <row r="179" spans="1:4" x14ac:dyDescent="0.2">
      <c r="A179" s="61" t="str">
        <f>'EScalc Special'!R179</f>
        <v>Period</v>
      </c>
      <c r="B179" s="55" t="str">
        <f ca="1">'EScalc Special'!S179</f>
        <v>IEAC(t)sp</v>
      </c>
      <c r="C179" s="184"/>
      <c r="D179" s="183" t="str">
        <f t="shared" ca="1" si="22"/>
        <v xml:space="preserve">    ES(L)</v>
      </c>
    </row>
    <row r="180" spans="1:4" x14ac:dyDescent="0.2">
      <c r="A180" s="61" t="str">
        <f>'EScalc Special'!R180</f>
        <v>Period</v>
      </c>
      <c r="B180" s="55" t="str">
        <f ca="1">'EScalc Special'!S180</f>
        <v>IEAC(t)sp</v>
      </c>
      <c r="C180" s="184"/>
      <c r="D180" s="183" t="str">
        <f t="shared" ca="1" si="22"/>
        <v xml:space="preserve">    ES(L)</v>
      </c>
    </row>
    <row r="181" spans="1:4" x14ac:dyDescent="0.2">
      <c r="A181" s="61" t="str">
        <f>'EScalc Special'!R181</f>
        <v>Period</v>
      </c>
      <c r="B181" s="55" t="str">
        <f ca="1">'EScalc Special'!S181</f>
        <v>IEAC(t)sp</v>
      </c>
      <c r="C181" s="184"/>
      <c r="D181" s="183" t="str">
        <f t="shared" ref="D181:D202" ca="1" si="23" xml:space="preserve"> IF(ISNUMBER(B181), A181 * $C$2/B181, "    ES(L)")</f>
        <v xml:space="preserve">    ES(L)</v>
      </c>
    </row>
    <row r="182" spans="1:4" x14ac:dyDescent="0.2">
      <c r="A182" s="61" t="str">
        <f>'EScalc Special'!R182</f>
        <v>Period</v>
      </c>
      <c r="B182" s="55" t="str">
        <f ca="1">'EScalc Special'!S182</f>
        <v>IEAC(t)sp</v>
      </c>
      <c r="C182" s="184"/>
      <c r="D182" s="183" t="str">
        <f t="shared" ca="1" si="23"/>
        <v xml:space="preserve">    ES(L)</v>
      </c>
    </row>
    <row r="183" spans="1:4" x14ac:dyDescent="0.2">
      <c r="A183" s="61" t="str">
        <f>'EScalc Special'!R183</f>
        <v>Period</v>
      </c>
      <c r="B183" s="55" t="str">
        <f ca="1">'EScalc Special'!S183</f>
        <v>IEAC(t)sp</v>
      </c>
      <c r="C183" s="184"/>
      <c r="D183" s="183" t="str">
        <f t="shared" ca="1" si="23"/>
        <v xml:space="preserve">    ES(L)</v>
      </c>
    </row>
    <row r="184" spans="1:4" x14ac:dyDescent="0.2">
      <c r="A184" s="61" t="str">
        <f>'EScalc Special'!R184</f>
        <v>Period</v>
      </c>
      <c r="B184" s="55" t="str">
        <f ca="1">'EScalc Special'!S184</f>
        <v>IEAC(t)sp</v>
      </c>
      <c r="C184" s="184"/>
      <c r="D184" s="183" t="str">
        <f t="shared" ca="1" si="23"/>
        <v xml:space="preserve">    ES(L)</v>
      </c>
    </row>
    <row r="185" spans="1:4" x14ac:dyDescent="0.2">
      <c r="A185" s="61" t="str">
        <f>'EScalc Special'!R185</f>
        <v>Period</v>
      </c>
      <c r="B185" s="55" t="str">
        <f ca="1">'EScalc Special'!S185</f>
        <v>IEAC(t)sp</v>
      </c>
      <c r="C185" s="184"/>
      <c r="D185" s="183" t="str">
        <f t="shared" ca="1" si="23"/>
        <v xml:space="preserve">    ES(L)</v>
      </c>
    </row>
    <row r="186" spans="1:4" x14ac:dyDescent="0.2">
      <c r="A186" s="61" t="str">
        <f>'EScalc Special'!R186</f>
        <v>Period</v>
      </c>
      <c r="B186" s="55" t="str">
        <f ca="1">'EScalc Special'!S186</f>
        <v>IEAC(t)sp</v>
      </c>
      <c r="C186" s="184"/>
      <c r="D186" s="183" t="str">
        <f t="shared" ca="1" si="23"/>
        <v xml:space="preserve">    ES(L)</v>
      </c>
    </row>
    <row r="187" spans="1:4" x14ac:dyDescent="0.2">
      <c r="A187" s="61" t="str">
        <f>'EScalc Special'!R187</f>
        <v>Period</v>
      </c>
      <c r="B187" s="55" t="str">
        <f ca="1">'EScalc Special'!S187</f>
        <v>IEAC(t)sp</v>
      </c>
      <c r="C187" s="184"/>
      <c r="D187" s="183" t="str">
        <f t="shared" ca="1" si="23"/>
        <v xml:space="preserve">    ES(L)</v>
      </c>
    </row>
    <row r="188" spans="1:4" x14ac:dyDescent="0.2">
      <c r="A188" s="61" t="str">
        <f>'EScalc Special'!R188</f>
        <v>Period</v>
      </c>
      <c r="B188" s="55" t="str">
        <f ca="1">'EScalc Special'!S188</f>
        <v>IEAC(t)sp</v>
      </c>
      <c r="C188" s="184"/>
      <c r="D188" s="183" t="str">
        <f t="shared" ca="1" si="23"/>
        <v xml:space="preserve">    ES(L)</v>
      </c>
    </row>
    <row r="189" spans="1:4" x14ac:dyDescent="0.2">
      <c r="A189" s="61" t="str">
        <f>'EScalc Special'!R189</f>
        <v>Period</v>
      </c>
      <c r="B189" s="55" t="str">
        <f ca="1">'EScalc Special'!S189</f>
        <v>IEAC(t)sp</v>
      </c>
      <c r="C189" s="184"/>
      <c r="D189" s="183" t="str">
        <f t="shared" ca="1" si="23"/>
        <v xml:space="preserve">    ES(L)</v>
      </c>
    </row>
    <row r="190" spans="1:4" x14ac:dyDescent="0.2">
      <c r="A190" s="61" t="str">
        <f>'EScalc Special'!R190</f>
        <v>Period</v>
      </c>
      <c r="B190" s="55" t="str">
        <f ca="1">'EScalc Special'!S190</f>
        <v>IEAC(t)sp</v>
      </c>
      <c r="C190" s="184"/>
      <c r="D190" s="183" t="str">
        <f t="shared" ca="1" si="23"/>
        <v xml:space="preserve">    ES(L)</v>
      </c>
    </row>
    <row r="191" spans="1:4" x14ac:dyDescent="0.2">
      <c r="A191" s="61" t="str">
        <f>'EScalc Special'!R191</f>
        <v>Period</v>
      </c>
      <c r="B191" s="55" t="str">
        <f ca="1">'EScalc Special'!S191</f>
        <v>IEAC(t)sp</v>
      </c>
      <c r="C191" s="184"/>
      <c r="D191" s="183" t="str">
        <f t="shared" ca="1" si="23"/>
        <v xml:space="preserve">    ES(L)</v>
      </c>
    </row>
    <row r="192" spans="1:4" x14ac:dyDescent="0.2">
      <c r="A192" s="61" t="str">
        <f>'EScalc Special'!R192</f>
        <v>Period</v>
      </c>
      <c r="B192" s="55" t="str">
        <f ca="1">'EScalc Special'!S192</f>
        <v>IEAC(t)sp</v>
      </c>
      <c r="C192" s="184"/>
      <c r="D192" s="183" t="str">
        <f t="shared" ca="1" si="23"/>
        <v xml:space="preserve">    ES(L)</v>
      </c>
    </row>
    <row r="193" spans="1:4" x14ac:dyDescent="0.2">
      <c r="A193" s="61" t="str">
        <f>'EScalc Special'!R193</f>
        <v>Period</v>
      </c>
      <c r="B193" s="55" t="str">
        <f ca="1">'EScalc Special'!S193</f>
        <v>IEAC(t)sp</v>
      </c>
      <c r="C193" s="184"/>
      <c r="D193" s="183" t="str">
        <f t="shared" ca="1" si="23"/>
        <v xml:space="preserve">    ES(L)</v>
      </c>
    </row>
    <row r="194" spans="1:4" x14ac:dyDescent="0.2">
      <c r="A194" s="61" t="str">
        <f>'EScalc Special'!R194</f>
        <v>Period</v>
      </c>
      <c r="B194" s="55" t="str">
        <f ca="1">'EScalc Special'!S194</f>
        <v>IEAC(t)sp</v>
      </c>
      <c r="C194" s="184"/>
      <c r="D194" s="183" t="str">
        <f t="shared" ca="1" si="23"/>
        <v xml:space="preserve">    ES(L)</v>
      </c>
    </row>
    <row r="195" spans="1:4" x14ac:dyDescent="0.2">
      <c r="A195" s="61" t="str">
        <f>'EScalc Special'!R195</f>
        <v>Period</v>
      </c>
      <c r="B195" s="55" t="str">
        <f ca="1">'EScalc Special'!S195</f>
        <v>IEAC(t)sp</v>
      </c>
      <c r="C195" s="184"/>
      <c r="D195" s="183" t="str">
        <f t="shared" ca="1" si="23"/>
        <v xml:space="preserve">    ES(L)</v>
      </c>
    </row>
    <row r="196" spans="1:4" x14ac:dyDescent="0.2">
      <c r="A196" s="61" t="str">
        <f>'EScalc Special'!R196</f>
        <v>Period</v>
      </c>
      <c r="B196" s="55" t="str">
        <f ca="1">'EScalc Special'!S196</f>
        <v>IEAC(t)sp</v>
      </c>
      <c r="C196" s="184"/>
      <c r="D196" s="183" t="str">
        <f t="shared" ca="1" si="23"/>
        <v xml:space="preserve">    ES(L)</v>
      </c>
    </row>
    <row r="197" spans="1:4" x14ac:dyDescent="0.2">
      <c r="A197" s="61" t="str">
        <f>'EScalc Special'!R197</f>
        <v>Period</v>
      </c>
      <c r="B197" s="55" t="str">
        <f ca="1">'EScalc Special'!S197</f>
        <v>IEAC(t)sp</v>
      </c>
      <c r="C197" s="184"/>
      <c r="D197" s="183" t="str">
        <f t="shared" ca="1" si="23"/>
        <v xml:space="preserve">    ES(L)</v>
      </c>
    </row>
    <row r="198" spans="1:4" x14ac:dyDescent="0.2">
      <c r="A198" s="61" t="str">
        <f>'EScalc Special'!R198</f>
        <v>Period</v>
      </c>
      <c r="B198" s="55" t="str">
        <f ca="1">'EScalc Special'!S198</f>
        <v>IEAC(t)sp</v>
      </c>
      <c r="C198" s="184"/>
      <c r="D198" s="183" t="str">
        <f t="shared" ca="1" si="23"/>
        <v xml:space="preserve">    ES(L)</v>
      </c>
    </row>
    <row r="199" spans="1:4" x14ac:dyDescent="0.2">
      <c r="A199" s="61" t="str">
        <f>'EScalc Special'!R199</f>
        <v>Period</v>
      </c>
      <c r="B199" s="55" t="str">
        <f ca="1">'EScalc Special'!S199</f>
        <v>IEAC(t)sp</v>
      </c>
      <c r="C199" s="184"/>
      <c r="D199" s="183" t="str">
        <f t="shared" ca="1" si="23"/>
        <v xml:space="preserve">    ES(L)</v>
      </c>
    </row>
    <row r="200" spans="1:4" x14ac:dyDescent="0.2">
      <c r="A200" s="61" t="str">
        <f>'EScalc Special'!R200</f>
        <v>Period</v>
      </c>
      <c r="B200" s="55" t="str">
        <f ca="1">'EScalc Special'!S200</f>
        <v>IEAC(t)sp</v>
      </c>
      <c r="C200" s="184"/>
      <c r="D200" s="183" t="str">
        <f t="shared" ca="1" si="23"/>
        <v xml:space="preserve">    ES(L)</v>
      </c>
    </row>
    <row r="201" spans="1:4" x14ac:dyDescent="0.2">
      <c r="A201" s="61" t="str">
        <f>'EScalc Special'!R201</f>
        <v>Period</v>
      </c>
      <c r="B201" s="55" t="str">
        <f ca="1">'EScalc Special'!S201</f>
        <v>IEAC(t)sp</v>
      </c>
      <c r="C201" s="184"/>
      <c r="D201" s="183" t="str">
        <f t="shared" ca="1" si="23"/>
        <v xml:space="preserve">    ES(L)</v>
      </c>
    </row>
    <row r="202" spans="1:4" x14ac:dyDescent="0.2">
      <c r="A202" s="61" t="str">
        <f>'EScalc Special'!R202</f>
        <v>Period</v>
      </c>
      <c r="B202" s="55" t="str">
        <f ca="1">'EScalc Special'!S202</f>
        <v>IEAC(t)sp</v>
      </c>
      <c r="C202" s="184"/>
      <c r="D202" s="183" t="str">
        <f t="shared" ca="1" si="23"/>
        <v xml:space="preserve">    ES(L)</v>
      </c>
    </row>
  </sheetData>
  <mergeCells count="7">
    <mergeCell ref="F37:F38"/>
    <mergeCell ref="G37:R38"/>
    <mergeCell ref="F4:F5"/>
    <mergeCell ref="G4:R4"/>
    <mergeCell ref="F17:F18"/>
    <mergeCell ref="G17:R17"/>
    <mergeCell ref="F29:F30"/>
  </mergeCells>
  <pageMargins left="0.7" right="0.7" top="0.75" bottom="0.75" header="0.3" footer="0.3"/>
  <pageSetup orientation="portrait" horizontalDpi="4294967293" verticalDpi="4294967293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indexed="50"/>
  </sheetPr>
  <dimension ref="A1:G31"/>
  <sheetViews>
    <sheetView workbookViewId="0">
      <selection activeCell="B44" sqref="B44"/>
    </sheetView>
  </sheetViews>
  <sheetFormatPr defaultRowHeight="12.75" x14ac:dyDescent="0.2"/>
  <cols>
    <col min="1" max="2" width="14.140625" customWidth="1"/>
  </cols>
  <sheetData>
    <row r="1" spans="1:2" ht="13.5" thickBot="1" x14ac:dyDescent="0.25">
      <c r="A1" s="62" t="s">
        <v>11</v>
      </c>
      <c r="B1" s="62" t="s">
        <v>12</v>
      </c>
    </row>
    <row r="2" spans="1:2" ht="13.5" thickBot="1" x14ac:dyDescent="0.25">
      <c r="A2" s="7">
        <v>0</v>
      </c>
      <c r="B2" s="7">
        <v>0</v>
      </c>
    </row>
    <row r="3" spans="1:2" x14ac:dyDescent="0.2">
      <c r="A3" s="25">
        <v>93</v>
      </c>
      <c r="B3" s="25">
        <v>93</v>
      </c>
    </row>
    <row r="4" spans="1:2" x14ac:dyDescent="0.2">
      <c r="A4" s="25">
        <v>644</v>
      </c>
      <c r="B4" s="25">
        <v>644</v>
      </c>
    </row>
    <row r="5" spans="1:2" x14ac:dyDescent="0.2">
      <c r="A5" s="25">
        <v>1710</v>
      </c>
      <c r="B5" s="25">
        <v>975</v>
      </c>
    </row>
    <row r="6" spans="1:2" x14ac:dyDescent="0.2">
      <c r="A6" s="25">
        <v>2397</v>
      </c>
      <c r="B6" s="25">
        <v>1275</v>
      </c>
    </row>
    <row r="7" spans="1:2" x14ac:dyDescent="0.2">
      <c r="A7" s="25">
        <v>3060</v>
      </c>
      <c r="B7" s="25">
        <v>1739</v>
      </c>
    </row>
    <row r="8" spans="1:2" x14ac:dyDescent="0.2">
      <c r="A8" s="25">
        <v>3923</v>
      </c>
      <c r="B8" s="25">
        <v>2292</v>
      </c>
    </row>
    <row r="9" spans="1:2" x14ac:dyDescent="0.2">
      <c r="A9" s="25">
        <v>4722</v>
      </c>
      <c r="B9" s="25">
        <v>3331</v>
      </c>
    </row>
    <row r="10" spans="1:2" x14ac:dyDescent="0.2">
      <c r="A10" s="25">
        <v>5743</v>
      </c>
      <c r="B10" s="25">
        <v>3869</v>
      </c>
    </row>
    <row r="11" spans="1:2" x14ac:dyDescent="0.2">
      <c r="A11" s="25">
        <v>7369</v>
      </c>
      <c r="B11" s="25">
        <v>4612</v>
      </c>
    </row>
    <row r="12" spans="1:2" x14ac:dyDescent="0.2">
      <c r="A12" s="25">
        <v>9005</v>
      </c>
      <c r="B12" s="25">
        <v>5527</v>
      </c>
    </row>
    <row r="13" spans="1:2" x14ac:dyDescent="0.2">
      <c r="A13" s="25" t="s">
        <v>16</v>
      </c>
      <c r="B13" s="25">
        <v>6575</v>
      </c>
    </row>
    <row r="14" spans="1:2" x14ac:dyDescent="0.2">
      <c r="A14" s="25" t="s">
        <v>16</v>
      </c>
      <c r="B14" s="25">
        <v>7991</v>
      </c>
    </row>
    <row r="15" spans="1:2" x14ac:dyDescent="0.2">
      <c r="A15" s="25" t="s">
        <v>16</v>
      </c>
      <c r="B15" s="25">
        <v>9193</v>
      </c>
    </row>
    <row r="16" spans="1:2" x14ac:dyDescent="0.2">
      <c r="A16" s="25">
        <v>10850</v>
      </c>
      <c r="B16" s="25">
        <v>10831</v>
      </c>
    </row>
    <row r="17" spans="1:7" x14ac:dyDescent="0.2">
      <c r="A17" s="25">
        <v>12218</v>
      </c>
      <c r="B17" s="25">
        <v>12946</v>
      </c>
    </row>
    <row r="18" spans="1:7" x14ac:dyDescent="0.2">
      <c r="A18" s="25">
        <v>13921</v>
      </c>
      <c r="B18" s="25">
        <v>14295</v>
      </c>
    </row>
    <row r="19" spans="1:7" x14ac:dyDescent="0.2">
      <c r="A19" s="25">
        <v>15417</v>
      </c>
      <c r="B19" s="25">
        <v>16051</v>
      </c>
    </row>
    <row r="20" spans="1:7" x14ac:dyDescent="0.2">
      <c r="A20" s="25">
        <v>18170</v>
      </c>
      <c r="B20" s="25">
        <v>17808</v>
      </c>
    </row>
    <row r="21" spans="1:7" x14ac:dyDescent="0.2">
      <c r="A21" s="25">
        <v>20022</v>
      </c>
      <c r="B21" s="25">
        <v>19666</v>
      </c>
    </row>
    <row r="22" spans="1:7" x14ac:dyDescent="0.2">
      <c r="A22" s="25">
        <v>21936</v>
      </c>
      <c r="B22" s="25">
        <v>21178</v>
      </c>
    </row>
    <row r="23" spans="1:7" x14ac:dyDescent="0.2">
      <c r="A23" s="25">
        <v>24418</v>
      </c>
      <c r="B23" s="25">
        <v>22839</v>
      </c>
    </row>
    <row r="24" spans="1:7" x14ac:dyDescent="0.2">
      <c r="A24" s="25">
        <v>26186</v>
      </c>
      <c r="B24" s="25">
        <v>24873</v>
      </c>
    </row>
    <row r="25" spans="1:7" x14ac:dyDescent="0.2">
      <c r="A25" s="25">
        <v>27972</v>
      </c>
      <c r="B25" s="25">
        <v>26310</v>
      </c>
    </row>
    <row r="26" spans="1:7" x14ac:dyDescent="0.2">
      <c r="A26" s="25">
        <v>29397</v>
      </c>
      <c r="B26" s="25">
        <v>27720</v>
      </c>
    </row>
    <row r="27" spans="1:7" x14ac:dyDescent="0.2">
      <c r="A27" s="25">
        <v>30899</v>
      </c>
      <c r="B27" s="25">
        <v>29113</v>
      </c>
    </row>
    <row r="28" spans="1:7" x14ac:dyDescent="0.2">
      <c r="A28" s="25">
        <v>31821</v>
      </c>
      <c r="B28" s="25">
        <v>30298</v>
      </c>
      <c r="G28" s="178"/>
    </row>
    <row r="29" spans="1:7" x14ac:dyDescent="0.2">
      <c r="A29" s="25"/>
      <c r="B29" s="25">
        <v>30765</v>
      </c>
    </row>
    <row r="30" spans="1:7" x14ac:dyDescent="0.2">
      <c r="A30" s="25"/>
      <c r="B30" s="25">
        <v>31821</v>
      </c>
    </row>
    <row r="31" spans="1:7" x14ac:dyDescent="0.2">
      <c r="A31" s="25"/>
      <c r="B31" s="25"/>
    </row>
  </sheetData>
  <phoneticPr fontId="5" type="noConversion"/>
  <pageMargins left="0.75" right="0.75" top="1" bottom="1" header="0.5" footer="0.5"/>
  <pageSetup orientation="portrait" verticalDpi="0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indexed="54"/>
  </sheetPr>
  <dimension ref="A1:B35"/>
  <sheetViews>
    <sheetView workbookViewId="0">
      <selection activeCell="G31" sqref="G31"/>
    </sheetView>
  </sheetViews>
  <sheetFormatPr defaultRowHeight="12.75" x14ac:dyDescent="0.2"/>
  <cols>
    <col min="1" max="2" width="14.140625" customWidth="1"/>
  </cols>
  <sheetData>
    <row r="1" spans="1:2" ht="13.5" thickBot="1" x14ac:dyDescent="0.25">
      <c r="A1" s="62" t="s">
        <v>11</v>
      </c>
      <c r="B1" s="62" t="s">
        <v>12</v>
      </c>
    </row>
    <row r="2" spans="1:2" ht="13.5" thickBot="1" x14ac:dyDescent="0.25">
      <c r="A2" s="7">
        <v>0</v>
      </c>
      <c r="B2" s="7">
        <v>0</v>
      </c>
    </row>
    <row r="3" spans="1:2" x14ac:dyDescent="0.2">
      <c r="A3" s="25">
        <v>93</v>
      </c>
      <c r="B3" s="25">
        <v>93</v>
      </c>
    </row>
    <row r="4" spans="1:2" x14ac:dyDescent="0.2">
      <c r="A4" s="25">
        <v>644</v>
      </c>
      <c r="B4" s="25">
        <v>644</v>
      </c>
    </row>
    <row r="5" spans="1:2" x14ac:dyDescent="0.2">
      <c r="A5" s="25">
        <v>975</v>
      </c>
      <c r="B5" s="25">
        <v>1710</v>
      </c>
    </row>
    <row r="6" spans="1:2" x14ac:dyDescent="0.2">
      <c r="A6" s="25">
        <v>1275</v>
      </c>
      <c r="B6" s="25">
        <v>2397</v>
      </c>
    </row>
    <row r="7" spans="1:2" x14ac:dyDescent="0.2">
      <c r="A7" s="25">
        <v>1739</v>
      </c>
      <c r="B7" s="25">
        <v>3060</v>
      </c>
    </row>
    <row r="8" spans="1:2" x14ac:dyDescent="0.2">
      <c r="A8" s="25">
        <v>2292</v>
      </c>
      <c r="B8" s="25">
        <v>3923</v>
      </c>
    </row>
    <row r="9" spans="1:2" x14ac:dyDescent="0.2">
      <c r="A9" s="25">
        <v>3331</v>
      </c>
      <c r="B9" s="25">
        <v>4722</v>
      </c>
    </row>
    <row r="10" spans="1:2" x14ac:dyDescent="0.2">
      <c r="A10" s="25">
        <v>3869</v>
      </c>
      <c r="B10" s="25">
        <v>5743</v>
      </c>
    </row>
    <row r="11" spans="1:2" x14ac:dyDescent="0.2">
      <c r="A11" s="25">
        <v>4612</v>
      </c>
      <c r="B11" s="25">
        <v>7369</v>
      </c>
    </row>
    <row r="12" spans="1:2" x14ac:dyDescent="0.2">
      <c r="A12" s="25">
        <v>5527</v>
      </c>
      <c r="B12" s="25">
        <v>9005</v>
      </c>
    </row>
    <row r="13" spans="1:2" x14ac:dyDescent="0.2">
      <c r="A13" s="25">
        <v>6575</v>
      </c>
      <c r="B13" s="25">
        <v>10850</v>
      </c>
    </row>
    <row r="14" spans="1:2" x14ac:dyDescent="0.2">
      <c r="A14" s="25">
        <v>7991</v>
      </c>
      <c r="B14" s="25">
        <v>12218</v>
      </c>
    </row>
    <row r="15" spans="1:2" x14ac:dyDescent="0.2">
      <c r="A15" s="25">
        <v>9193</v>
      </c>
      <c r="B15" s="25">
        <v>13921</v>
      </c>
    </row>
    <row r="16" spans="1:2" x14ac:dyDescent="0.2">
      <c r="A16" s="25">
        <v>10831</v>
      </c>
      <c r="B16" s="25">
        <v>15417</v>
      </c>
    </row>
    <row r="17" spans="1:2" x14ac:dyDescent="0.2">
      <c r="A17" s="25" t="s">
        <v>16</v>
      </c>
      <c r="B17" s="25" t="s">
        <v>16</v>
      </c>
    </row>
    <row r="18" spans="1:2" x14ac:dyDescent="0.2">
      <c r="A18" s="25" t="s">
        <v>16</v>
      </c>
      <c r="B18" s="25" t="s">
        <v>16</v>
      </c>
    </row>
    <row r="19" spans="1:2" x14ac:dyDescent="0.2">
      <c r="A19" s="25" t="s">
        <v>16</v>
      </c>
      <c r="B19" s="25" t="s">
        <v>16</v>
      </c>
    </row>
    <row r="20" spans="1:2" x14ac:dyDescent="0.2">
      <c r="A20" s="25" t="s">
        <v>16</v>
      </c>
      <c r="B20" s="25" t="s">
        <v>16</v>
      </c>
    </row>
    <row r="21" spans="1:2" x14ac:dyDescent="0.2">
      <c r="A21" s="25">
        <v>12946</v>
      </c>
      <c r="B21" s="25">
        <v>18170</v>
      </c>
    </row>
    <row r="22" spans="1:2" x14ac:dyDescent="0.2">
      <c r="A22" s="25">
        <v>14295</v>
      </c>
      <c r="B22" s="25">
        <v>20022</v>
      </c>
    </row>
    <row r="23" spans="1:2" x14ac:dyDescent="0.2">
      <c r="A23" s="25">
        <v>16051</v>
      </c>
      <c r="B23" s="25">
        <v>21936</v>
      </c>
    </row>
    <row r="24" spans="1:2" x14ac:dyDescent="0.2">
      <c r="A24" s="25">
        <v>17808</v>
      </c>
      <c r="B24" s="25">
        <v>24418</v>
      </c>
    </row>
    <row r="25" spans="1:2" x14ac:dyDescent="0.2">
      <c r="A25" s="25">
        <v>19666</v>
      </c>
      <c r="B25" s="25">
        <v>26186</v>
      </c>
    </row>
    <row r="26" spans="1:2" x14ac:dyDescent="0.2">
      <c r="A26" s="25">
        <v>21178</v>
      </c>
      <c r="B26" s="25">
        <v>27972</v>
      </c>
    </row>
    <row r="27" spans="1:2" x14ac:dyDescent="0.2">
      <c r="A27" s="25">
        <v>22839</v>
      </c>
      <c r="B27" s="25">
        <v>29397</v>
      </c>
    </row>
    <row r="28" spans="1:2" x14ac:dyDescent="0.2">
      <c r="A28" s="25">
        <v>24873</v>
      </c>
      <c r="B28" s="25">
        <v>30899</v>
      </c>
    </row>
    <row r="29" spans="1:2" x14ac:dyDescent="0.2">
      <c r="A29" s="25">
        <v>26310</v>
      </c>
      <c r="B29" s="25">
        <v>31821</v>
      </c>
    </row>
    <row r="30" spans="1:2" x14ac:dyDescent="0.2">
      <c r="A30" s="25">
        <v>27720</v>
      </c>
      <c r="B30" s="25"/>
    </row>
    <row r="31" spans="1:2" x14ac:dyDescent="0.2">
      <c r="A31" s="25">
        <v>29113</v>
      </c>
      <c r="B31" s="25"/>
    </row>
    <row r="32" spans="1:2" x14ac:dyDescent="0.2">
      <c r="A32" s="25">
        <v>30298</v>
      </c>
      <c r="B32" s="25"/>
    </row>
    <row r="33" spans="1:2" x14ac:dyDescent="0.2">
      <c r="A33" s="25">
        <v>30765</v>
      </c>
      <c r="B33" s="25"/>
    </row>
    <row r="34" spans="1:2" x14ac:dyDescent="0.2">
      <c r="A34" s="25">
        <v>31821</v>
      </c>
      <c r="B34" s="25"/>
    </row>
    <row r="35" spans="1:2" x14ac:dyDescent="0.2">
      <c r="A35" s="25"/>
      <c r="B35" s="25"/>
    </row>
  </sheetData>
  <phoneticPr fontId="5" type="noConversion"/>
  <pageMargins left="0.75" right="0.75" top="1" bottom="1" header="0.5" footer="0.5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indexed="47"/>
  </sheetPr>
  <dimension ref="A1:B31"/>
  <sheetViews>
    <sheetView workbookViewId="0">
      <selection activeCell="D32" sqref="D32"/>
    </sheetView>
  </sheetViews>
  <sheetFormatPr defaultRowHeight="12.75" x14ac:dyDescent="0.2"/>
  <cols>
    <col min="1" max="2" width="14.140625" customWidth="1"/>
  </cols>
  <sheetData>
    <row r="1" spans="1:2" ht="13.5" thickBot="1" x14ac:dyDescent="0.25">
      <c r="A1" s="62" t="s">
        <v>11</v>
      </c>
      <c r="B1" s="62" t="s">
        <v>12</v>
      </c>
    </row>
    <row r="2" spans="1:2" ht="13.5" thickBot="1" x14ac:dyDescent="0.25">
      <c r="A2" s="7">
        <v>0</v>
      </c>
      <c r="B2" s="7">
        <v>0</v>
      </c>
    </row>
    <row r="3" spans="1:2" x14ac:dyDescent="0.2">
      <c r="A3" s="25">
        <v>93</v>
      </c>
      <c r="B3" s="25">
        <v>93</v>
      </c>
    </row>
    <row r="4" spans="1:2" x14ac:dyDescent="0.2">
      <c r="A4" s="25">
        <v>644</v>
      </c>
      <c r="B4" s="25">
        <v>644</v>
      </c>
    </row>
    <row r="5" spans="1:2" x14ac:dyDescent="0.2">
      <c r="A5" s="25">
        <v>975</v>
      </c>
      <c r="B5" s="25">
        <v>1710</v>
      </c>
    </row>
    <row r="6" spans="1:2" x14ac:dyDescent="0.2">
      <c r="A6" s="25">
        <v>1275</v>
      </c>
      <c r="B6" s="25">
        <v>2397</v>
      </c>
    </row>
    <row r="7" spans="1:2" x14ac:dyDescent="0.2">
      <c r="A7" s="25">
        <v>1739</v>
      </c>
      <c r="B7" s="25">
        <v>3060</v>
      </c>
    </row>
    <row r="8" spans="1:2" x14ac:dyDescent="0.2">
      <c r="A8" s="25">
        <v>2292</v>
      </c>
      <c r="B8" s="25">
        <v>3923</v>
      </c>
    </row>
    <row r="9" spans="1:2" x14ac:dyDescent="0.2">
      <c r="A9" s="25">
        <v>3331</v>
      </c>
      <c r="B9" s="25">
        <v>4722</v>
      </c>
    </row>
    <row r="10" spans="1:2" x14ac:dyDescent="0.2">
      <c r="A10" s="25">
        <v>3869</v>
      </c>
      <c r="B10" s="25">
        <v>5743</v>
      </c>
    </row>
    <row r="11" spans="1:2" x14ac:dyDescent="0.2">
      <c r="A11" s="25">
        <v>4612</v>
      </c>
      <c r="B11" s="25">
        <v>7369</v>
      </c>
    </row>
    <row r="12" spans="1:2" x14ac:dyDescent="0.2">
      <c r="A12" s="25">
        <v>5527</v>
      </c>
      <c r="B12" s="25">
        <v>9005</v>
      </c>
    </row>
    <row r="13" spans="1:2" x14ac:dyDescent="0.2">
      <c r="A13" s="25">
        <v>6575</v>
      </c>
      <c r="B13" s="25">
        <v>10850</v>
      </c>
    </row>
    <row r="14" spans="1:2" x14ac:dyDescent="0.2">
      <c r="A14" s="25">
        <v>7991</v>
      </c>
      <c r="B14" s="25">
        <v>12218</v>
      </c>
    </row>
    <row r="15" spans="1:2" x14ac:dyDescent="0.2">
      <c r="A15" s="25">
        <v>9193</v>
      </c>
      <c r="B15" s="25">
        <v>13921</v>
      </c>
    </row>
    <row r="16" spans="1:2" x14ac:dyDescent="0.2">
      <c r="A16" s="25">
        <v>10831</v>
      </c>
      <c r="B16" s="25">
        <v>15417</v>
      </c>
    </row>
    <row r="17" spans="1:2" x14ac:dyDescent="0.2">
      <c r="A17" s="25">
        <v>12946</v>
      </c>
      <c r="B17" s="25" t="s">
        <v>16</v>
      </c>
    </row>
    <row r="18" spans="1:2" x14ac:dyDescent="0.2">
      <c r="A18" s="25">
        <v>14295</v>
      </c>
      <c r="B18" s="25" t="s">
        <v>16</v>
      </c>
    </row>
    <row r="19" spans="1:2" x14ac:dyDescent="0.2">
      <c r="A19" s="25">
        <v>16051</v>
      </c>
      <c r="B19" s="25" t="s">
        <v>16</v>
      </c>
    </row>
    <row r="20" spans="1:2" x14ac:dyDescent="0.2">
      <c r="A20" s="25">
        <v>17808</v>
      </c>
      <c r="B20" s="25" t="s">
        <v>16</v>
      </c>
    </row>
    <row r="21" spans="1:2" x14ac:dyDescent="0.2">
      <c r="A21" s="25">
        <v>19666</v>
      </c>
      <c r="B21" s="25">
        <v>18170</v>
      </c>
    </row>
    <row r="22" spans="1:2" x14ac:dyDescent="0.2">
      <c r="A22" s="25">
        <v>21178</v>
      </c>
      <c r="B22" s="25">
        <v>20022</v>
      </c>
    </row>
    <row r="23" spans="1:2" x14ac:dyDescent="0.2">
      <c r="A23" s="25">
        <v>22839</v>
      </c>
      <c r="B23" s="25">
        <v>21936</v>
      </c>
    </row>
    <row r="24" spans="1:2" x14ac:dyDescent="0.2">
      <c r="A24" s="25">
        <v>24873</v>
      </c>
      <c r="B24" s="25">
        <v>24418</v>
      </c>
    </row>
    <row r="25" spans="1:2" x14ac:dyDescent="0.2">
      <c r="A25" s="25">
        <v>26310</v>
      </c>
      <c r="B25" s="25">
        <v>26186</v>
      </c>
    </row>
    <row r="26" spans="1:2" x14ac:dyDescent="0.2">
      <c r="A26" s="25">
        <v>27720</v>
      </c>
      <c r="B26" s="25">
        <v>27972</v>
      </c>
    </row>
    <row r="27" spans="1:2" x14ac:dyDescent="0.2">
      <c r="A27" s="25">
        <v>29113</v>
      </c>
      <c r="B27" s="25">
        <v>29397</v>
      </c>
    </row>
    <row r="28" spans="1:2" x14ac:dyDescent="0.2">
      <c r="A28" s="25">
        <v>30298</v>
      </c>
      <c r="B28" s="25">
        <v>30899</v>
      </c>
    </row>
    <row r="29" spans="1:2" x14ac:dyDescent="0.2">
      <c r="A29" s="25">
        <v>30765</v>
      </c>
      <c r="B29" s="25">
        <v>31821</v>
      </c>
    </row>
    <row r="30" spans="1:2" x14ac:dyDescent="0.2">
      <c r="A30" s="25">
        <v>31821</v>
      </c>
      <c r="B30" s="25"/>
    </row>
    <row r="31" spans="1:2" x14ac:dyDescent="0.2">
      <c r="A31" s="25"/>
      <c r="B31" s="25"/>
    </row>
  </sheetData>
  <phoneticPr fontId="5" type="noConversion"/>
  <pageMargins left="0.75" right="0.75" top="1" bottom="1" header="0.5" footer="0.5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indexed="60"/>
  </sheetPr>
  <dimension ref="A1:B33"/>
  <sheetViews>
    <sheetView workbookViewId="0">
      <selection activeCell="G30" sqref="G30"/>
    </sheetView>
  </sheetViews>
  <sheetFormatPr defaultRowHeight="12.75" x14ac:dyDescent="0.2"/>
  <cols>
    <col min="1" max="2" width="14.140625" customWidth="1"/>
  </cols>
  <sheetData>
    <row r="1" spans="1:2" ht="13.5" thickBot="1" x14ac:dyDescent="0.25">
      <c r="A1" s="62" t="s">
        <v>11</v>
      </c>
      <c r="B1" s="62" t="s">
        <v>12</v>
      </c>
    </row>
    <row r="2" spans="1:2" ht="13.5" thickBot="1" x14ac:dyDescent="0.25">
      <c r="A2" s="7">
        <v>0</v>
      </c>
      <c r="B2" s="7">
        <v>0</v>
      </c>
    </row>
    <row r="3" spans="1:2" x14ac:dyDescent="0.2">
      <c r="A3" s="25">
        <v>93</v>
      </c>
      <c r="B3" s="25">
        <v>93</v>
      </c>
    </row>
    <row r="4" spans="1:2" x14ac:dyDescent="0.2">
      <c r="A4" s="25">
        <v>644</v>
      </c>
      <c r="B4" s="25">
        <v>644</v>
      </c>
    </row>
    <row r="5" spans="1:2" x14ac:dyDescent="0.2">
      <c r="A5" s="25">
        <v>975</v>
      </c>
      <c r="B5" s="25">
        <v>1710</v>
      </c>
    </row>
    <row r="6" spans="1:2" x14ac:dyDescent="0.2">
      <c r="A6" s="25">
        <v>1275</v>
      </c>
      <c r="B6" s="25">
        <v>2397</v>
      </c>
    </row>
    <row r="7" spans="1:2" x14ac:dyDescent="0.2">
      <c r="A7" s="25">
        <v>1739</v>
      </c>
      <c r="B7" s="25">
        <v>3060</v>
      </c>
    </row>
    <row r="8" spans="1:2" x14ac:dyDescent="0.2">
      <c r="A8" s="25" t="s">
        <v>16</v>
      </c>
      <c r="B8" s="25">
        <v>3923</v>
      </c>
    </row>
    <row r="9" spans="1:2" x14ac:dyDescent="0.2">
      <c r="A9" s="25" t="s">
        <v>16</v>
      </c>
      <c r="B9" s="25">
        <v>4722</v>
      </c>
    </row>
    <row r="10" spans="1:2" x14ac:dyDescent="0.2">
      <c r="A10" s="25">
        <v>2292</v>
      </c>
      <c r="B10" s="25">
        <v>5743</v>
      </c>
    </row>
    <row r="11" spans="1:2" x14ac:dyDescent="0.2">
      <c r="A11" s="25">
        <v>3331</v>
      </c>
      <c r="B11" s="25">
        <v>7369</v>
      </c>
    </row>
    <row r="12" spans="1:2" x14ac:dyDescent="0.2">
      <c r="A12" s="25">
        <v>3869</v>
      </c>
      <c r="B12" s="25">
        <v>9005</v>
      </c>
    </row>
    <row r="13" spans="1:2" x14ac:dyDescent="0.2">
      <c r="A13" s="25">
        <v>4612</v>
      </c>
      <c r="B13" s="25">
        <v>10850</v>
      </c>
    </row>
    <row r="14" spans="1:2" x14ac:dyDescent="0.2">
      <c r="A14" s="25">
        <v>5527</v>
      </c>
      <c r="B14" s="25">
        <v>12218</v>
      </c>
    </row>
    <row r="15" spans="1:2" x14ac:dyDescent="0.2">
      <c r="A15" s="25">
        <v>6575</v>
      </c>
      <c r="B15" s="25">
        <v>13921</v>
      </c>
    </row>
    <row r="16" spans="1:2" x14ac:dyDescent="0.2">
      <c r="A16" s="25">
        <v>7991</v>
      </c>
      <c r="B16" s="25">
        <v>15417</v>
      </c>
    </row>
    <row r="17" spans="1:2" x14ac:dyDescent="0.2">
      <c r="A17" s="25">
        <v>9193</v>
      </c>
      <c r="B17" s="25" t="s">
        <v>16</v>
      </c>
    </row>
    <row r="18" spans="1:2" x14ac:dyDescent="0.2">
      <c r="A18" s="25">
        <v>10831</v>
      </c>
      <c r="B18" s="25" t="s">
        <v>16</v>
      </c>
    </row>
    <row r="19" spans="1:2" x14ac:dyDescent="0.2">
      <c r="A19" s="25">
        <v>12946</v>
      </c>
      <c r="B19" s="25" t="s">
        <v>16</v>
      </c>
    </row>
    <row r="20" spans="1:2" x14ac:dyDescent="0.2">
      <c r="A20" s="25">
        <v>14295</v>
      </c>
      <c r="B20" s="25" t="s">
        <v>16</v>
      </c>
    </row>
    <row r="21" spans="1:2" x14ac:dyDescent="0.2">
      <c r="A21" s="25">
        <v>16051</v>
      </c>
      <c r="B21" s="25">
        <v>18170</v>
      </c>
    </row>
    <row r="22" spans="1:2" x14ac:dyDescent="0.2">
      <c r="A22" s="25">
        <v>17808</v>
      </c>
      <c r="B22" s="25">
        <v>20022</v>
      </c>
    </row>
    <row r="23" spans="1:2" x14ac:dyDescent="0.2">
      <c r="A23" s="25">
        <v>19666</v>
      </c>
      <c r="B23" s="25">
        <v>21936</v>
      </c>
    </row>
    <row r="24" spans="1:2" x14ac:dyDescent="0.2">
      <c r="A24" s="25">
        <v>21178</v>
      </c>
      <c r="B24" s="25">
        <v>24418</v>
      </c>
    </row>
    <row r="25" spans="1:2" x14ac:dyDescent="0.2">
      <c r="A25" s="25">
        <v>22839</v>
      </c>
      <c r="B25" s="25">
        <v>26186</v>
      </c>
    </row>
    <row r="26" spans="1:2" x14ac:dyDescent="0.2">
      <c r="A26" s="25">
        <v>24873</v>
      </c>
      <c r="B26" s="25">
        <v>27972</v>
      </c>
    </row>
    <row r="27" spans="1:2" x14ac:dyDescent="0.2">
      <c r="A27" s="25">
        <v>26310</v>
      </c>
      <c r="B27" s="25">
        <v>29397</v>
      </c>
    </row>
    <row r="28" spans="1:2" x14ac:dyDescent="0.2">
      <c r="A28" s="25">
        <v>27720</v>
      </c>
      <c r="B28" s="25">
        <v>30899</v>
      </c>
    </row>
    <row r="29" spans="1:2" x14ac:dyDescent="0.2">
      <c r="A29" s="25">
        <v>29113</v>
      </c>
      <c r="B29" s="25">
        <v>31821</v>
      </c>
    </row>
    <row r="30" spans="1:2" x14ac:dyDescent="0.2">
      <c r="A30" s="25">
        <v>30298</v>
      </c>
      <c r="B30" s="25"/>
    </row>
    <row r="31" spans="1:2" x14ac:dyDescent="0.2">
      <c r="A31" s="25">
        <v>30765</v>
      </c>
      <c r="B31" s="25"/>
    </row>
    <row r="32" spans="1:2" x14ac:dyDescent="0.2">
      <c r="A32" s="25">
        <v>31821</v>
      </c>
      <c r="B32" s="25"/>
    </row>
    <row r="33" spans="1:2" x14ac:dyDescent="0.2">
      <c r="A33" s="25"/>
      <c r="B33" s="25"/>
    </row>
  </sheetData>
  <phoneticPr fontId="5" type="noConversion"/>
  <pageMargins left="0.75" right="0.75" top="1" bottom="1" header="0.5" footer="0.5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indexed="19"/>
  </sheetPr>
  <dimension ref="A1:B33"/>
  <sheetViews>
    <sheetView workbookViewId="0">
      <selection activeCell="F29" sqref="F29"/>
    </sheetView>
  </sheetViews>
  <sheetFormatPr defaultRowHeight="12.75" x14ac:dyDescent="0.2"/>
  <cols>
    <col min="1" max="2" width="14.140625" customWidth="1"/>
  </cols>
  <sheetData>
    <row r="1" spans="1:2" ht="13.5" thickBot="1" x14ac:dyDescent="0.25">
      <c r="A1" s="62" t="s">
        <v>11</v>
      </c>
      <c r="B1" s="62" t="s">
        <v>12</v>
      </c>
    </row>
    <row r="2" spans="1:2" ht="13.5" thickBot="1" x14ac:dyDescent="0.25">
      <c r="A2" s="7">
        <v>0</v>
      </c>
      <c r="B2" s="7">
        <v>0</v>
      </c>
    </row>
    <row r="3" spans="1:2" x14ac:dyDescent="0.2">
      <c r="A3" s="25" t="s">
        <v>16</v>
      </c>
      <c r="B3" s="25">
        <f xml:space="preserve"> 1</f>
        <v>1</v>
      </c>
    </row>
    <row r="4" spans="1:2" x14ac:dyDescent="0.2">
      <c r="A4" s="25">
        <v>1</v>
      </c>
      <c r="B4" s="25">
        <f t="shared" ref="B4:B12" si="0" xml:space="preserve"> B3 + 1</f>
        <v>2</v>
      </c>
    </row>
    <row r="5" spans="1:2" x14ac:dyDescent="0.2">
      <c r="A5" s="25">
        <f t="shared" ref="A5:A13" si="1" xml:space="preserve"> A4 + 1</f>
        <v>2</v>
      </c>
      <c r="B5" s="25">
        <f t="shared" si="0"/>
        <v>3</v>
      </c>
    </row>
    <row r="6" spans="1:2" x14ac:dyDescent="0.2">
      <c r="A6" s="25">
        <f t="shared" si="1"/>
        <v>3</v>
      </c>
      <c r="B6" s="25">
        <f t="shared" si="0"/>
        <v>4</v>
      </c>
    </row>
    <row r="7" spans="1:2" x14ac:dyDescent="0.2">
      <c r="A7" s="25">
        <f t="shared" si="1"/>
        <v>4</v>
      </c>
      <c r="B7" s="25">
        <f t="shared" si="0"/>
        <v>5</v>
      </c>
    </row>
    <row r="8" spans="1:2" x14ac:dyDescent="0.2">
      <c r="A8" s="25">
        <f t="shared" si="1"/>
        <v>5</v>
      </c>
      <c r="B8" s="25">
        <f t="shared" si="0"/>
        <v>6</v>
      </c>
    </row>
    <row r="9" spans="1:2" x14ac:dyDescent="0.2">
      <c r="A9" s="25">
        <f t="shared" si="1"/>
        <v>6</v>
      </c>
      <c r="B9" s="25">
        <f t="shared" si="0"/>
        <v>7</v>
      </c>
    </row>
    <row r="10" spans="1:2" x14ac:dyDescent="0.2">
      <c r="A10" s="25">
        <f t="shared" si="1"/>
        <v>7</v>
      </c>
      <c r="B10" s="25">
        <f t="shared" si="0"/>
        <v>8</v>
      </c>
    </row>
    <row r="11" spans="1:2" x14ac:dyDescent="0.2">
      <c r="A11" s="25">
        <f t="shared" si="1"/>
        <v>8</v>
      </c>
      <c r="B11" s="25">
        <f t="shared" si="0"/>
        <v>9</v>
      </c>
    </row>
    <row r="12" spans="1:2" x14ac:dyDescent="0.2">
      <c r="A12" s="25">
        <f t="shared" si="1"/>
        <v>9</v>
      </c>
      <c r="B12" s="25">
        <f t="shared" si="0"/>
        <v>10</v>
      </c>
    </row>
    <row r="13" spans="1:2" x14ac:dyDescent="0.2">
      <c r="A13" s="25">
        <f t="shared" si="1"/>
        <v>10</v>
      </c>
      <c r="B13" s="25"/>
    </row>
    <row r="14" spans="1:2" x14ac:dyDescent="0.2">
      <c r="A14" s="25"/>
      <c r="B14" s="25"/>
    </row>
    <row r="15" spans="1:2" x14ac:dyDescent="0.2">
      <c r="A15" s="25"/>
      <c r="B15" s="25"/>
    </row>
    <row r="16" spans="1:2" x14ac:dyDescent="0.2">
      <c r="A16" s="25"/>
      <c r="B16" s="25"/>
    </row>
    <row r="17" spans="1:2" x14ac:dyDescent="0.2">
      <c r="A17" s="25"/>
      <c r="B17" s="25"/>
    </row>
    <row r="18" spans="1:2" x14ac:dyDescent="0.2">
      <c r="A18" s="25"/>
      <c r="B18" s="25"/>
    </row>
    <row r="19" spans="1:2" x14ac:dyDescent="0.2">
      <c r="A19" s="25"/>
      <c r="B19" s="25"/>
    </row>
    <row r="20" spans="1:2" x14ac:dyDescent="0.2">
      <c r="A20" s="25"/>
      <c r="B20" s="25"/>
    </row>
    <row r="21" spans="1:2" x14ac:dyDescent="0.2">
      <c r="A21" s="25"/>
      <c r="B21" s="25"/>
    </row>
    <row r="22" spans="1:2" x14ac:dyDescent="0.2">
      <c r="A22" s="25"/>
      <c r="B22" s="25"/>
    </row>
    <row r="23" spans="1:2" x14ac:dyDescent="0.2">
      <c r="A23" s="25"/>
      <c r="B23" s="25"/>
    </row>
    <row r="24" spans="1:2" x14ac:dyDescent="0.2">
      <c r="A24" s="25"/>
      <c r="B24" s="25"/>
    </row>
    <row r="25" spans="1:2" x14ac:dyDescent="0.2">
      <c r="A25" s="25"/>
      <c r="B25" s="25"/>
    </row>
    <row r="26" spans="1:2" x14ac:dyDescent="0.2">
      <c r="A26" s="25"/>
      <c r="B26" s="25"/>
    </row>
    <row r="27" spans="1:2" x14ac:dyDescent="0.2">
      <c r="A27" s="25"/>
      <c r="B27" s="25"/>
    </row>
    <row r="28" spans="1:2" x14ac:dyDescent="0.2">
      <c r="A28" s="25"/>
      <c r="B28" s="25"/>
    </row>
    <row r="29" spans="1:2" x14ac:dyDescent="0.2">
      <c r="A29" s="25"/>
      <c r="B29" s="25"/>
    </row>
    <row r="30" spans="1:2" x14ac:dyDescent="0.2">
      <c r="A30" s="25"/>
      <c r="B30" s="25"/>
    </row>
    <row r="31" spans="1:2" x14ac:dyDescent="0.2">
      <c r="A31" s="25"/>
      <c r="B31" s="25"/>
    </row>
    <row r="32" spans="1:2" x14ac:dyDescent="0.2">
      <c r="A32" s="25"/>
      <c r="B32" s="25"/>
    </row>
    <row r="33" spans="1:2" x14ac:dyDescent="0.2">
      <c r="A33" s="25"/>
      <c r="B33" s="25"/>
    </row>
  </sheetData>
  <phoneticPr fontId="5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Special Case Instructions</vt:lpstr>
      <vt:lpstr>Data Entry</vt:lpstr>
      <vt:lpstr>Data Conv</vt:lpstr>
      <vt:lpstr>EScalc</vt:lpstr>
      <vt:lpstr>EScalc Special</vt:lpstr>
      <vt:lpstr>Special Forecast</vt:lpstr>
      <vt:lpstr>Special Indicators</vt:lpstr>
      <vt:lpstr>Normalized Measures</vt:lpstr>
      <vt:lpstr>Longest Path ES(L)</vt:lpstr>
      <vt:lpstr>#1 Early Finish - 3 wk stop</vt:lpstr>
      <vt:lpstr>#2 Late Finish - 4 wk plan stop</vt:lpstr>
      <vt:lpstr>#3 Late Finish - work thru stop</vt:lpstr>
      <vt:lpstr>#4 Late Finish - mix stop-plan</vt:lpstr>
      <vt:lpstr>Case #5 Late Finish - linear</vt:lpstr>
    </vt:vector>
  </TitlesOfParts>
  <Company>OC-ALC/LAS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wlipke</dc:creator>
  <cp:lastModifiedBy>Walter Lipke</cp:lastModifiedBy>
  <dcterms:created xsi:type="dcterms:W3CDTF">2002-09-20T17:34:56Z</dcterms:created>
  <dcterms:modified xsi:type="dcterms:W3CDTF">2024-09-05T20:53:48Z</dcterms:modified>
</cp:coreProperties>
</file>